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2" activeTab="27"/>
  </bookViews>
  <sheets>
    <sheet name="План нов на 2015 г." sheetId="1" r:id="rId1"/>
    <sheet name="1 13" sheetId="32" r:id="rId2"/>
    <sheet name="1 14" sheetId="33" r:id="rId3"/>
    <sheet name="1 17" sheetId="34" r:id="rId4"/>
    <sheet name="2 01" sheetId="4" r:id="rId5"/>
    <sheet name="2 02" sheetId="5" r:id="rId6"/>
    <sheet name="2 03" sheetId="6" r:id="rId7"/>
    <sheet name="2 04" sheetId="7" r:id="rId8"/>
    <sheet name="2 05" sheetId="8" r:id="rId9"/>
    <sheet name="2 06" sheetId="9" r:id="rId10"/>
    <sheet name="2 07" sheetId="10" r:id="rId11"/>
    <sheet name="2 08" sheetId="11" r:id="rId12"/>
    <sheet name="2 09" sheetId="12" r:id="rId13"/>
    <sheet name="2 10" sheetId="13" r:id="rId14"/>
    <sheet name="2 11" sheetId="15" r:id="rId15"/>
    <sheet name="2 17" sheetId="16" r:id="rId16"/>
    <sheet name="2 20" sheetId="17" r:id="rId17"/>
    <sheet name="2 21" sheetId="18" r:id="rId18"/>
    <sheet name="3 01" sheetId="19" r:id="rId19"/>
    <sheet name="3 03" sheetId="20" r:id="rId20"/>
    <sheet name="3 05" sheetId="21" r:id="rId21"/>
    <sheet name="3 06" sheetId="22" r:id="rId22"/>
    <sheet name="3 09" sheetId="23" r:id="rId23"/>
    <sheet name="3 11" sheetId="24" r:id="rId24"/>
    <sheet name="3 12" sheetId="25" r:id="rId25"/>
    <sheet name="3 14" sheetId="28" r:id="rId26"/>
    <sheet name="3 15" sheetId="29" r:id="rId27"/>
    <sheet name="3 19" sheetId="30" r:id="rId28"/>
    <sheet name="Лист1" sheetId="31" r:id="rId29"/>
  </sheets>
  <calcPr calcId="124519"/>
</workbook>
</file>

<file path=xl/calcChain.xml><?xml version="1.0" encoding="utf-8"?>
<calcChain xmlns="http://schemas.openxmlformats.org/spreadsheetml/2006/main">
  <c r="C128" i="1"/>
  <c r="C131" s="1"/>
  <c r="C130"/>
  <c r="F129"/>
  <c r="G116" i="13"/>
  <c r="G123" i="9"/>
  <c r="G123" i="8"/>
  <c r="G123" i="7"/>
  <c r="G123" i="6"/>
  <c r="G123" i="5"/>
  <c r="G123" i="4"/>
  <c r="G123" i="34"/>
  <c r="G123" i="33"/>
  <c r="G123" i="32"/>
  <c r="G123" i="30"/>
  <c r="G123" i="29"/>
  <c r="G123" i="28"/>
  <c r="G123" i="25"/>
  <c r="G123" i="24"/>
  <c r="G123" i="23"/>
  <c r="G123" i="22"/>
  <c r="G123" i="21"/>
  <c r="G123" i="20"/>
  <c r="G123" i="19"/>
  <c r="G123" i="18"/>
  <c r="G123" i="17"/>
  <c r="G123" i="16"/>
  <c r="G123" i="15"/>
  <c r="G123" i="13"/>
  <c r="G123" i="12"/>
  <c r="G123" i="11"/>
  <c r="G123" i="10"/>
  <c r="G125" i="1"/>
  <c r="G123" l="1"/>
  <c r="G116"/>
  <c r="G45" i="32"/>
  <c r="G116" i="29"/>
  <c r="G116" i="22"/>
  <c r="G116" i="21"/>
  <c r="G116" i="20"/>
  <c r="G116" i="19"/>
  <c r="G116" i="16"/>
  <c r="F33" i="1"/>
  <c r="F22" i="13"/>
  <c r="F22" i="11"/>
  <c r="F61" i="1"/>
  <c r="G61"/>
  <c r="F98"/>
  <c r="G113" i="19"/>
  <c r="F112" i="1"/>
  <c r="G114"/>
  <c r="F114"/>
  <c r="G113"/>
  <c r="F113"/>
  <c r="G112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99"/>
  <c r="F99"/>
  <c r="G98"/>
  <c r="G97"/>
  <c r="F97"/>
  <c r="G96"/>
  <c r="F96"/>
  <c r="G95"/>
  <c r="F95"/>
  <c r="G94"/>
  <c r="F94"/>
  <c r="G93"/>
  <c r="F93"/>
  <c r="G92"/>
  <c r="F92"/>
  <c r="G91"/>
  <c r="F91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5"/>
  <c r="F65"/>
  <c r="G64"/>
  <c r="F64"/>
  <c r="G63"/>
  <c r="F63"/>
  <c r="G62"/>
  <c r="F62"/>
  <c r="G60"/>
  <c r="F60"/>
  <c r="G59"/>
  <c r="F59"/>
  <c r="G58"/>
  <c r="F58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F8" l="1"/>
  <c r="F7"/>
  <c r="F6"/>
  <c r="F11"/>
  <c r="G11"/>
  <c r="I113"/>
  <c r="I112"/>
  <c r="I110"/>
  <c r="I106"/>
  <c r="I104"/>
  <c r="I102"/>
  <c r="I101"/>
  <c r="I99"/>
  <c r="I98"/>
  <c r="I96"/>
  <c r="I93"/>
  <c r="I89"/>
  <c r="I84"/>
  <c r="I82"/>
  <c r="I80"/>
  <c r="I77"/>
  <c r="I76"/>
  <c r="I74"/>
  <c r="I64"/>
  <c r="I62"/>
  <c r="I61"/>
  <c r="I58"/>
  <c r="I56"/>
  <c r="I55"/>
  <c r="I48"/>
  <c r="I45"/>
  <c r="I38"/>
  <c r="I36"/>
  <c r="I33"/>
  <c r="I23"/>
  <c r="I22"/>
  <c r="I20"/>
  <c r="I16"/>
  <c r="I15"/>
  <c r="I12"/>
  <c r="H12"/>
  <c r="I66" l="1"/>
  <c r="H89"/>
  <c r="H84"/>
  <c r="H82"/>
  <c r="H77"/>
  <c r="H64"/>
  <c r="H62"/>
  <c r="H61"/>
  <c r="H58"/>
  <c r="H56"/>
  <c r="H55"/>
  <c r="H48"/>
  <c r="H38"/>
  <c r="H36"/>
  <c r="H25"/>
  <c r="H23"/>
  <c r="H20"/>
  <c r="H16"/>
  <c r="H15"/>
  <c r="H11"/>
  <c r="I11"/>
  <c r="I111" i="34"/>
  <c r="G111"/>
  <c r="I100"/>
  <c r="G100"/>
  <c r="I90"/>
  <c r="G90"/>
  <c r="I66"/>
  <c r="G66"/>
  <c r="I57"/>
  <c r="G57"/>
  <c r="I44"/>
  <c r="G44"/>
  <c r="I32"/>
  <c r="G32"/>
  <c r="I21"/>
  <c r="G21"/>
  <c r="I10"/>
  <c r="I115" s="1"/>
  <c r="I117" s="1"/>
  <c r="G10"/>
  <c r="G115" s="1"/>
  <c r="G117" s="1"/>
  <c r="I111" i="33"/>
  <c r="G111"/>
  <c r="I100"/>
  <c r="G100"/>
  <c r="I90"/>
  <c r="G90"/>
  <c r="I66"/>
  <c r="G66"/>
  <c r="I57"/>
  <c r="G57"/>
  <c r="I44"/>
  <c r="G44"/>
  <c r="I32"/>
  <c r="G32"/>
  <c r="I21"/>
  <c r="G21"/>
  <c r="I10"/>
  <c r="I115" s="1"/>
  <c r="I117" s="1"/>
  <c r="G10"/>
  <c r="I111" i="32"/>
  <c r="G111"/>
  <c r="I100"/>
  <c r="G100"/>
  <c r="I90"/>
  <c r="G90"/>
  <c r="I66"/>
  <c r="G66"/>
  <c r="I57"/>
  <c r="G57"/>
  <c r="I44"/>
  <c r="G44"/>
  <c r="I32"/>
  <c r="G32"/>
  <c r="I21"/>
  <c r="G21"/>
  <c r="I10"/>
  <c r="G10"/>
  <c r="G115" i="33" l="1"/>
  <c r="G117" s="1"/>
  <c r="G115" i="32"/>
  <c r="G117" s="1"/>
  <c r="I115"/>
  <c r="I117" s="1"/>
  <c r="H33" i="1" l="1"/>
  <c r="H45"/>
  <c r="H76" l="1"/>
  <c r="H112" l="1"/>
  <c r="H74"/>
  <c r="H80"/>
  <c r="H101"/>
  <c r="H113"/>
  <c r="H110"/>
  <c r="H98"/>
  <c r="H99"/>
  <c r="I116"/>
  <c r="H106"/>
  <c r="H104"/>
  <c r="H102"/>
  <c r="H96"/>
  <c r="H93"/>
  <c r="G100"/>
  <c r="I111" i="30"/>
  <c r="I100"/>
  <c r="G100"/>
  <c r="I90"/>
  <c r="I66"/>
  <c r="I57"/>
  <c r="I44"/>
  <c r="I32"/>
  <c r="I10"/>
  <c r="I111" i="29"/>
  <c r="I100"/>
  <c r="G100"/>
  <c r="I90"/>
  <c r="I66"/>
  <c r="I57"/>
  <c r="I44"/>
  <c r="I32"/>
  <c r="I10"/>
  <c r="I32" i="1" l="1"/>
  <c r="I111"/>
  <c r="I100"/>
  <c r="I90"/>
  <c r="I57"/>
  <c r="I10"/>
  <c r="I111" i="28"/>
  <c r="I100"/>
  <c r="G100"/>
  <c r="I90"/>
  <c r="I66"/>
  <c r="I57"/>
  <c r="I44"/>
  <c r="I32"/>
  <c r="I10"/>
  <c r="I111" i="25"/>
  <c r="I100"/>
  <c r="G100"/>
  <c r="I90"/>
  <c r="I66"/>
  <c r="I57"/>
  <c r="I44"/>
  <c r="I32"/>
  <c r="I10"/>
  <c r="H22" i="1"/>
  <c r="I111" i="24"/>
  <c r="I100"/>
  <c r="G100"/>
  <c r="I90"/>
  <c r="I66"/>
  <c r="I57"/>
  <c r="I44"/>
  <c r="I32"/>
  <c r="I10"/>
  <c r="I111" i="23"/>
  <c r="I100"/>
  <c r="G100"/>
  <c r="I90"/>
  <c r="I66"/>
  <c r="I57"/>
  <c r="I44"/>
  <c r="I32"/>
  <c r="I10"/>
  <c r="I111" i="22"/>
  <c r="I100"/>
  <c r="G100"/>
  <c r="I90"/>
  <c r="I66"/>
  <c r="I57"/>
  <c r="I44"/>
  <c r="I32"/>
  <c r="I10"/>
  <c r="I111" i="21"/>
  <c r="I100"/>
  <c r="G100"/>
  <c r="I90"/>
  <c r="I66"/>
  <c r="I57"/>
  <c r="I44"/>
  <c r="I32"/>
  <c r="I10"/>
  <c r="I111" i="20"/>
  <c r="I100"/>
  <c r="G100"/>
  <c r="I90"/>
  <c r="I66"/>
  <c r="I57"/>
  <c r="I44"/>
  <c r="I32"/>
  <c r="I10"/>
  <c r="I111" i="19"/>
  <c r="I100"/>
  <c r="G100"/>
  <c r="I90"/>
  <c r="I66"/>
  <c r="I57"/>
  <c r="I44"/>
  <c r="I32"/>
  <c r="I10"/>
  <c r="I111" i="18"/>
  <c r="I100"/>
  <c r="G100"/>
  <c r="I90"/>
  <c r="I66"/>
  <c r="I57"/>
  <c r="I44"/>
  <c r="I32"/>
  <c r="I10"/>
  <c r="I111" i="17"/>
  <c r="I100"/>
  <c r="G100"/>
  <c r="I90"/>
  <c r="I66"/>
  <c r="I57"/>
  <c r="I44"/>
  <c r="I32"/>
  <c r="I10"/>
  <c r="I111" i="16"/>
  <c r="I100"/>
  <c r="G100"/>
  <c r="I90"/>
  <c r="I66"/>
  <c r="I57"/>
  <c r="I44"/>
  <c r="I32"/>
  <c r="I10"/>
  <c r="I111" i="15"/>
  <c r="I100"/>
  <c r="G100"/>
  <c r="I90"/>
  <c r="I66"/>
  <c r="I57"/>
  <c r="I44"/>
  <c r="I32"/>
  <c r="I10"/>
  <c r="I111" i="13"/>
  <c r="I100"/>
  <c r="G100"/>
  <c r="I90"/>
  <c r="I66"/>
  <c r="I57"/>
  <c r="I44"/>
  <c r="I32"/>
  <c r="I10"/>
  <c r="I111" i="12"/>
  <c r="I100"/>
  <c r="G100"/>
  <c r="I90"/>
  <c r="I66"/>
  <c r="I57"/>
  <c r="I44"/>
  <c r="I32"/>
  <c r="I10"/>
  <c r="I111" i="11"/>
  <c r="I100"/>
  <c r="G100"/>
  <c r="I90"/>
  <c r="I66"/>
  <c r="I57"/>
  <c r="I44"/>
  <c r="I32"/>
  <c r="I10"/>
  <c r="I111" i="10"/>
  <c r="I100"/>
  <c r="G100"/>
  <c r="I90"/>
  <c r="I66"/>
  <c r="I57"/>
  <c r="I10"/>
  <c r="I44"/>
  <c r="I32"/>
  <c r="I100" i="9"/>
  <c r="G100"/>
  <c r="I90"/>
  <c r="I66"/>
  <c r="I57"/>
  <c r="I44"/>
  <c r="I32"/>
  <c r="I10"/>
  <c r="I111" i="8"/>
  <c r="I100"/>
  <c r="G100"/>
  <c r="I90"/>
  <c r="I66"/>
  <c r="I57"/>
  <c r="I44"/>
  <c r="I32"/>
  <c r="I10"/>
  <c r="I111" i="7"/>
  <c r="I100"/>
  <c r="G100"/>
  <c r="I90"/>
  <c r="I66"/>
  <c r="I57"/>
  <c r="I44"/>
  <c r="I32"/>
  <c r="I10"/>
  <c r="I111" i="6"/>
  <c r="I100"/>
  <c r="G100"/>
  <c r="I90"/>
  <c r="I66"/>
  <c r="I57"/>
  <c r="I44"/>
  <c r="I32"/>
  <c r="I10"/>
  <c r="I44" i="5"/>
  <c r="I111"/>
  <c r="I100"/>
  <c r="G100"/>
  <c r="I90"/>
  <c r="I66"/>
  <c r="I57"/>
  <c r="I32"/>
  <c r="I10"/>
  <c r="I111" i="4"/>
  <c r="I100"/>
  <c r="G100"/>
  <c r="I90"/>
  <c r="I66"/>
  <c r="I57"/>
  <c r="I44"/>
  <c r="I32"/>
  <c r="I10"/>
  <c r="I44" i="1" l="1"/>
  <c r="G32" i="30"/>
  <c r="G21"/>
  <c r="G111"/>
  <c r="G90"/>
  <c r="G66"/>
  <c r="G57"/>
  <c r="G44"/>
  <c r="G10"/>
  <c r="G32" i="29"/>
  <c r="G111"/>
  <c r="G90"/>
  <c r="G66"/>
  <c r="G57"/>
  <c r="G44"/>
  <c r="G21"/>
  <c r="G10"/>
  <c r="G32" i="28"/>
  <c r="G21"/>
  <c r="G111"/>
  <c r="G90"/>
  <c r="G66"/>
  <c r="G57"/>
  <c r="G44"/>
  <c r="G10"/>
  <c r="G32" i="25"/>
  <c r="G111"/>
  <c r="G90"/>
  <c r="G66"/>
  <c r="G57"/>
  <c r="G44"/>
  <c r="G21"/>
  <c r="G10"/>
  <c r="G32" i="24"/>
  <c r="G111"/>
  <c r="G90"/>
  <c r="G66"/>
  <c r="G57"/>
  <c r="G44"/>
  <c r="G21"/>
  <c r="G10"/>
  <c r="G32" i="23"/>
  <c r="G111"/>
  <c r="G90"/>
  <c r="G66"/>
  <c r="G57"/>
  <c r="G44"/>
  <c r="G21"/>
  <c r="G10"/>
  <c r="G32" i="22"/>
  <c r="G111"/>
  <c r="G90"/>
  <c r="G66"/>
  <c r="G57"/>
  <c r="G44"/>
  <c r="G21"/>
  <c r="G10"/>
  <c r="G44" i="21"/>
  <c r="G21"/>
  <c r="G111"/>
  <c r="G90"/>
  <c r="G66"/>
  <c r="G57"/>
  <c r="G32"/>
  <c r="G10"/>
  <c r="G32" i="20"/>
  <c r="G111"/>
  <c r="G90"/>
  <c r="G66"/>
  <c r="G57"/>
  <c r="G44"/>
  <c r="G21"/>
  <c r="G10"/>
  <c r="G32" i="19"/>
  <c r="G111"/>
  <c r="G90"/>
  <c r="G66"/>
  <c r="G57"/>
  <c r="G44"/>
  <c r="G21"/>
  <c r="G10"/>
  <c r="G32" i="18"/>
  <c r="G111"/>
  <c r="G90"/>
  <c r="G66"/>
  <c r="G57"/>
  <c r="G44"/>
  <c r="G21"/>
  <c r="G10"/>
  <c r="G32" i="17"/>
  <c r="G111"/>
  <c r="G90"/>
  <c r="G66"/>
  <c r="G57"/>
  <c r="G21"/>
  <c r="G10"/>
  <c r="G32" i="16"/>
  <c r="G111"/>
  <c r="G90"/>
  <c r="G66"/>
  <c r="G57"/>
  <c r="G44"/>
  <c r="G21"/>
  <c r="G10"/>
  <c r="G21" i="15"/>
  <c r="G111"/>
  <c r="G90"/>
  <c r="G66"/>
  <c r="G57"/>
  <c r="G44"/>
  <c r="G32"/>
  <c r="G10"/>
  <c r="G32" i="13"/>
  <c r="G32" i="12"/>
  <c r="G111" i="13"/>
  <c r="G90"/>
  <c r="G66"/>
  <c r="G57"/>
  <c r="G21"/>
  <c r="G10"/>
  <c r="G66" i="12"/>
  <c r="G21"/>
  <c r="G111"/>
  <c r="G90"/>
  <c r="G57"/>
  <c r="G10"/>
  <c r="G32" i="11"/>
  <c r="G111"/>
  <c r="G90"/>
  <c r="G66"/>
  <c r="G57"/>
  <c r="G44"/>
  <c r="G21"/>
  <c r="G10"/>
  <c r="G44" i="10"/>
  <c r="G21"/>
  <c r="G111"/>
  <c r="G90"/>
  <c r="G66"/>
  <c r="G57"/>
  <c r="G32"/>
  <c r="G10"/>
  <c r="G66" i="9"/>
  <c r="G111"/>
  <c r="G90"/>
  <c r="G57"/>
  <c r="G44"/>
  <c r="G32"/>
  <c r="G21"/>
  <c r="G10"/>
  <c r="G44" i="8"/>
  <c r="G21"/>
  <c r="G111"/>
  <c r="G90"/>
  <c r="G66"/>
  <c r="G57"/>
  <c r="G32"/>
  <c r="G10"/>
  <c r="G32" i="7"/>
  <c r="G111"/>
  <c r="G90"/>
  <c r="G66"/>
  <c r="G57"/>
  <c r="G21"/>
  <c r="G10"/>
  <c r="G32" i="6"/>
  <c r="G21"/>
  <c r="G111"/>
  <c r="G90"/>
  <c r="G66"/>
  <c r="G57"/>
  <c r="G44"/>
  <c r="G10"/>
  <c r="G44" i="5"/>
  <c r="G111"/>
  <c r="G90"/>
  <c r="G66"/>
  <c r="G57"/>
  <c r="G32"/>
  <c r="G21"/>
  <c r="G10"/>
  <c r="G111" i="4"/>
  <c r="G90"/>
  <c r="G66"/>
  <c r="G57"/>
  <c r="G44"/>
  <c r="G32"/>
  <c r="G21"/>
  <c r="G10"/>
  <c r="G44" i="7" l="1"/>
  <c r="G115" s="1"/>
  <c r="G117" s="1"/>
  <c r="G44" i="13"/>
  <c r="G115" s="1"/>
  <c r="G66" i="1"/>
  <c r="G32"/>
  <c r="I21" i="30"/>
  <c r="I21" i="28"/>
  <c r="I21" i="24"/>
  <c r="I21" i="22"/>
  <c r="I21" i="20"/>
  <c r="I21" i="18"/>
  <c r="I21" i="16"/>
  <c r="I21" i="13"/>
  <c r="I21" i="11"/>
  <c r="I21" i="9"/>
  <c r="I21" i="7"/>
  <c r="I21" i="5"/>
  <c r="I21" i="29"/>
  <c r="I21" i="25"/>
  <c r="I21" i="23"/>
  <c r="I21" i="21"/>
  <c r="I21" i="19"/>
  <c r="I21" i="17"/>
  <c r="I21" i="15"/>
  <c r="I21" i="12"/>
  <c r="I21" i="10"/>
  <c r="I21" i="8"/>
  <c r="I21" i="6"/>
  <c r="G21" i="1"/>
  <c r="G115" i="30"/>
  <c r="G117" s="1"/>
  <c r="G115" i="29"/>
  <c r="G117" s="1"/>
  <c r="G115" i="28"/>
  <c r="G117" s="1"/>
  <c r="G115" i="25"/>
  <c r="G117" s="1"/>
  <c r="G115" i="24"/>
  <c r="G117" s="1"/>
  <c r="G115" i="23"/>
  <c r="G117" s="1"/>
  <c r="G115" i="22"/>
  <c r="G117" s="1"/>
  <c r="G115" i="21"/>
  <c r="G117" s="1"/>
  <c r="G115" i="20"/>
  <c r="G117" s="1"/>
  <c r="G115" i="19"/>
  <c r="G115" i="18"/>
  <c r="G117" s="1"/>
  <c r="G44" i="17"/>
  <c r="G115" s="1"/>
  <c r="G117" s="1"/>
  <c r="G115" i="16"/>
  <c r="G117" s="1"/>
  <c r="G115" i="15"/>
  <c r="G117" s="1"/>
  <c r="G44" i="12"/>
  <c r="G115" s="1"/>
  <c r="G117" s="1"/>
  <c r="G115" i="11"/>
  <c r="G117" s="1"/>
  <c r="G115" i="10"/>
  <c r="G117" s="1"/>
  <c r="G115" i="9"/>
  <c r="G117" s="1"/>
  <c r="G115" i="8"/>
  <c r="G117" s="1"/>
  <c r="G115" i="6"/>
  <c r="G117" s="1"/>
  <c r="G115" i="5"/>
  <c r="G117" s="1"/>
  <c r="G115" i="4"/>
  <c r="G117" s="1"/>
  <c r="G10" i="1"/>
  <c r="G111"/>
  <c r="G90"/>
  <c r="G57"/>
  <c r="G117" i="13" l="1"/>
  <c r="G115" i="1"/>
  <c r="G117" s="1"/>
  <c r="I25"/>
  <c r="I21" s="1"/>
  <c r="K115" s="1"/>
  <c r="G44"/>
  <c r="I115" i="6"/>
  <c r="I117" s="1"/>
  <c r="I115" i="10"/>
  <c r="I117" s="1"/>
  <c r="I115" i="15"/>
  <c r="I117" s="1"/>
  <c r="I115" i="19"/>
  <c r="I117" s="1"/>
  <c r="I115" i="23"/>
  <c r="I117" s="1"/>
  <c r="I115" i="29"/>
  <c r="I117" s="1"/>
  <c r="I115" i="7"/>
  <c r="I117" s="1"/>
  <c r="I115" i="11"/>
  <c r="I117" s="1"/>
  <c r="I115" i="16"/>
  <c r="I117" s="1"/>
  <c r="I115" i="20"/>
  <c r="I117" s="1"/>
  <c r="I115" i="24"/>
  <c r="I117" s="1"/>
  <c r="I115" i="30"/>
  <c r="I117" s="1"/>
  <c r="I21" i="4"/>
  <c r="I115" i="8"/>
  <c r="I117" s="1"/>
  <c r="I115" i="12"/>
  <c r="I117" s="1"/>
  <c r="I115" i="17"/>
  <c r="I117" s="1"/>
  <c r="I115" i="21"/>
  <c r="I117" s="1"/>
  <c r="I115" i="25"/>
  <c r="I117" s="1"/>
  <c r="I115" i="5"/>
  <c r="I117" s="1"/>
  <c r="I115" i="9"/>
  <c r="I117" s="1"/>
  <c r="I115" i="13"/>
  <c r="I117" s="1"/>
  <c r="I115" i="18"/>
  <c r="I117" s="1"/>
  <c r="I115" i="22"/>
  <c r="I117" s="1"/>
  <c r="I115" i="28"/>
  <c r="I117" s="1"/>
  <c r="G117" i="19"/>
  <c r="I115" i="4" l="1"/>
  <c r="I115" i="1" s="1"/>
  <c r="I117" l="1"/>
  <c r="I117" i="4"/>
</calcChain>
</file>

<file path=xl/sharedStrings.xml><?xml version="1.0" encoding="utf-8"?>
<sst xmlns="http://schemas.openxmlformats.org/spreadsheetml/2006/main" count="7140" uniqueCount="196">
  <si>
    <t>П О К А З А Т Е Л И</t>
  </si>
  <si>
    <t>сроки окончан. работ</t>
  </si>
  <si>
    <t>Ед.                   изм.</t>
  </si>
  <si>
    <t>План в натур. выражен.</t>
  </si>
  <si>
    <t>План в денеж. выражен. (тыс.руб)</t>
  </si>
  <si>
    <t>Факт в натур. выраж.</t>
  </si>
  <si>
    <t>1. Количество домов</t>
  </si>
  <si>
    <t>дом</t>
  </si>
  <si>
    <t>т.пл.м</t>
  </si>
  <si>
    <t>пл.</t>
  </si>
  <si>
    <t>4. Текущий ремонт</t>
  </si>
  <si>
    <t>тыс.руб.</t>
  </si>
  <si>
    <t>кровля</t>
  </si>
  <si>
    <t>т. пл.м</t>
  </si>
  <si>
    <t>текущий ремонт кровли</t>
  </si>
  <si>
    <t>латочный ремонт кровли</t>
  </si>
  <si>
    <t>в т. ч. маш./отделение</t>
  </si>
  <si>
    <t>ремонт козырьков перед</t>
  </si>
  <si>
    <t>т.м2</t>
  </si>
  <si>
    <t>проверка вентканалов</t>
  </si>
  <si>
    <t>ППР кровли</t>
  </si>
  <si>
    <t>дом.</t>
  </si>
  <si>
    <t>ремонт балконных  примыканий</t>
  </si>
  <si>
    <t>ремонт межпанельных швов</t>
  </si>
  <si>
    <t>т.п.м</t>
  </si>
  <si>
    <t>ремонт вентшахт</t>
  </si>
  <si>
    <t>кв</t>
  </si>
  <si>
    <t>система  отопления</t>
  </si>
  <si>
    <t>ремонт отопления</t>
  </si>
  <si>
    <t>ревизия сист.отопления</t>
  </si>
  <si>
    <t>промывка сист.отопл.</t>
  </si>
  <si>
    <t>теплоизоляция трубопроводов ниже 0</t>
  </si>
  <si>
    <t>теплоизоляция трубопроводов чердака</t>
  </si>
  <si>
    <t>Установка сигнализации в ИТП</t>
  </si>
  <si>
    <t>шт</t>
  </si>
  <si>
    <t xml:space="preserve">замена вводов системы отопления </t>
  </si>
  <si>
    <t>восстановление п/суш</t>
  </si>
  <si>
    <t xml:space="preserve">установка теплообменников </t>
  </si>
  <si>
    <t xml:space="preserve">  система водоснабж.</t>
  </si>
  <si>
    <t>ремонт водоснабжения</t>
  </si>
  <si>
    <t>замена вводов системы ХВС</t>
  </si>
  <si>
    <t>замена системы водоснабжения</t>
  </si>
  <si>
    <t>ревизия ГВС</t>
  </si>
  <si>
    <t>ревизия ХВС</t>
  </si>
  <si>
    <t>замена циркул.линии системы ГВС</t>
  </si>
  <si>
    <t>замена стояка полотенцесушителя</t>
  </si>
  <si>
    <t>замена/установка  насосов</t>
  </si>
  <si>
    <t>ремонт и установка теплообменников</t>
  </si>
  <si>
    <t>реконструкция венткамер</t>
  </si>
  <si>
    <t>система канализации</t>
  </si>
  <si>
    <t>ремонт канализации</t>
  </si>
  <si>
    <t>замена вводов системы канализации</t>
  </si>
  <si>
    <t>замена системы канализации  ниже 0</t>
  </si>
  <si>
    <t>ревизия канализации</t>
  </si>
  <si>
    <t>прочистка канализац.стояков</t>
  </si>
  <si>
    <t>восстан-е жалюзных решеток на цокол.окн</t>
  </si>
  <si>
    <t>шт.</t>
  </si>
  <si>
    <t>замена подвальной разводки сист.канализации</t>
  </si>
  <si>
    <t>т.п.м.</t>
  </si>
  <si>
    <t>ремонт подвала,утеплит.слоя в подвале</t>
  </si>
  <si>
    <t xml:space="preserve">ремонт ливневой канализации </t>
  </si>
  <si>
    <t>замена входов в подвал</t>
  </si>
  <si>
    <t>ППР санузлов</t>
  </si>
  <si>
    <t xml:space="preserve">  герметизация подъезда:</t>
  </si>
  <si>
    <t xml:space="preserve">ремонт окон. переплетов </t>
  </si>
  <si>
    <t>ремонт оконных откосов</t>
  </si>
  <si>
    <t>т.м.кв.</t>
  </si>
  <si>
    <t>установка новых рам 2 нить</t>
  </si>
  <si>
    <t>т.м пл.</t>
  </si>
  <si>
    <t>замена тамбурных дверей</t>
  </si>
  <si>
    <t>установка пружин</t>
  </si>
  <si>
    <t xml:space="preserve">восстановление дефлекторов </t>
  </si>
  <si>
    <t>ППР л/клеток:</t>
  </si>
  <si>
    <t>под.</t>
  </si>
  <si>
    <t>освеж.ремонт л/клеток</t>
  </si>
  <si>
    <t>ремонт отопл-я на л/клетках</t>
  </si>
  <si>
    <t>восст. отопления на л/кл.</t>
  </si>
  <si>
    <t>ремонт отопления на л/кл</t>
  </si>
  <si>
    <t xml:space="preserve">обшивка входных узлов профилем </t>
  </si>
  <si>
    <t>ППР (огражд-ий л/маршей, ремонт пола л/клетки)</t>
  </si>
  <si>
    <t xml:space="preserve">обшивка тамбуров </t>
  </si>
  <si>
    <t>*ремонт ограждений л/клетки</t>
  </si>
  <si>
    <t>м2</t>
  </si>
  <si>
    <t>*ремонт полов  л/клеток</t>
  </si>
  <si>
    <t>ремонт мусороклапанов</t>
  </si>
  <si>
    <t>замена мусороклапанов</t>
  </si>
  <si>
    <t>замена  мусоровыпусков</t>
  </si>
  <si>
    <t>установка конвенкторов на л/кл.</t>
  </si>
  <si>
    <t>установка водостоков</t>
  </si>
  <si>
    <t>ремонт крылец</t>
  </si>
  <si>
    <t>покраска  входов</t>
  </si>
  <si>
    <t>замена обувных решеток</t>
  </si>
  <si>
    <t>ремонт квартир после протечек с кровли</t>
  </si>
  <si>
    <t>ремонт опор козырьков</t>
  </si>
  <si>
    <t>Утепление стен со стороны л/к</t>
  </si>
  <si>
    <t xml:space="preserve">  мусорокамеры:</t>
  </si>
  <si>
    <t xml:space="preserve"> </t>
  </si>
  <si>
    <t>восст. водоснабж. в м/кам</t>
  </si>
  <si>
    <t>ремонт м/камеры</t>
  </si>
  <si>
    <t>ремонт мусоровыпусков</t>
  </si>
  <si>
    <t xml:space="preserve"> замена мусоровыпусков</t>
  </si>
  <si>
    <t xml:space="preserve">восст.мусоровыпусков     </t>
  </si>
  <si>
    <t>ремонт дверей в м/к</t>
  </si>
  <si>
    <t>ремонт стен и пола в м/камере</t>
  </si>
  <si>
    <t>бачки</t>
  </si>
  <si>
    <t>металлические двери:</t>
  </si>
  <si>
    <t>установка ЗПУ на вх. мет. двери</t>
  </si>
  <si>
    <t>подвалы</t>
  </si>
  <si>
    <t>мусорокамеры</t>
  </si>
  <si>
    <t>чердак</t>
  </si>
  <si>
    <t>выход на кровлю</t>
  </si>
  <si>
    <t>адресные аншлаги</t>
  </si>
  <si>
    <t>ремонт фасада</t>
  </si>
  <si>
    <t>утепления цоколя</t>
  </si>
  <si>
    <t>ремонт м/швов</t>
  </si>
  <si>
    <t>пог.м</t>
  </si>
  <si>
    <t>входная группа:</t>
  </si>
  <si>
    <t>т м.пл</t>
  </si>
  <si>
    <t>заготовка песка</t>
  </si>
  <si>
    <t>м.куб.</t>
  </si>
  <si>
    <t xml:space="preserve">акты готовности </t>
  </si>
  <si>
    <t>Итого</t>
  </si>
  <si>
    <t>прочие расходы запланированные</t>
  </si>
  <si>
    <t>ООО "Энтузиаст"</t>
  </si>
  <si>
    <t>IV-IX</t>
  </si>
  <si>
    <t>I-XII</t>
  </si>
  <si>
    <t>I-V</t>
  </si>
  <si>
    <t>VII-IX</t>
  </si>
  <si>
    <t>I-IV,X-XII</t>
  </si>
  <si>
    <t>IX-X</t>
  </si>
  <si>
    <t>V-IX</t>
  </si>
  <si>
    <t>V</t>
  </si>
  <si>
    <t>ремонт дорог ,тротуаров , отмосток</t>
  </si>
  <si>
    <t>% выпол</t>
  </si>
  <si>
    <t>теплоизоляция тр/проводов ГВС  ниже 0</t>
  </si>
  <si>
    <t xml:space="preserve">Директор ООО "Энтузиаст"                                        Ф.С.Минхаеров                       </t>
  </si>
  <si>
    <t>Ж/д 2/01</t>
  </si>
  <si>
    <t>Выполнение заявок (канализ,отопл,водоснаб)</t>
  </si>
  <si>
    <t>Ж/д 2/02</t>
  </si>
  <si>
    <t>Ж/д 2/03</t>
  </si>
  <si>
    <t>Ж/д 2/04</t>
  </si>
  <si>
    <t>Ж/д 2/05</t>
  </si>
  <si>
    <t>Ж/д 2/06</t>
  </si>
  <si>
    <t>Ж/д 2/07</t>
  </si>
  <si>
    <t>Ж/д 2/08</t>
  </si>
  <si>
    <t>Ж/д 2/09</t>
  </si>
  <si>
    <t>Ж/д 2/10</t>
  </si>
  <si>
    <t>Ж/д 2/11</t>
  </si>
  <si>
    <t>Ж/д 2/17</t>
  </si>
  <si>
    <t>Ж/д 2/20</t>
  </si>
  <si>
    <t>Ж/д 2/21</t>
  </si>
  <si>
    <t>Ж/д 3/01</t>
  </si>
  <si>
    <t>ремонт отопления с выходом с техэт. на 1 эт.</t>
  </si>
  <si>
    <t>ремонт водоснабжения с вых-м с техэт. на 1 эт.</t>
  </si>
  <si>
    <t>ремонт канализации с вых-м с техэт. на 1 эт.</t>
  </si>
  <si>
    <t>Ж/д 3/03</t>
  </si>
  <si>
    <t xml:space="preserve">ремонт отопления </t>
  </si>
  <si>
    <t xml:space="preserve">ремонт водоснабжения </t>
  </si>
  <si>
    <t xml:space="preserve">ремонт канализации </t>
  </si>
  <si>
    <t>Ж/д 3/05</t>
  </si>
  <si>
    <t>Ж/д 3/06</t>
  </si>
  <si>
    <t>Ж/д 3/09</t>
  </si>
  <si>
    <t>Ж/д 3/11</t>
  </si>
  <si>
    <t>Ж/д 3/12</t>
  </si>
  <si>
    <t>Ж/д 3/15</t>
  </si>
  <si>
    <t>Ж/д 3/19</t>
  </si>
  <si>
    <t>Факт в денеж. выраж. (тыс. руб.)</t>
  </si>
  <si>
    <t>замена, ремонт п/ящиков</t>
  </si>
  <si>
    <t>ремонт тамбурн. и межэт. дверей</t>
  </si>
  <si>
    <t>ремонт м/швов (шахта лифтовая-пеной)</t>
  </si>
  <si>
    <t>ремонт окон. Переплетов</t>
  </si>
  <si>
    <t>освеж.ремонт л/клеток (запен-ние)</t>
  </si>
  <si>
    <t>ремонт тех. помещений, шахт, подвалов</t>
  </si>
  <si>
    <t>ремонт входные двери</t>
  </si>
  <si>
    <t>замена стекол</t>
  </si>
  <si>
    <t>Итого по видам работ</t>
  </si>
  <si>
    <t>замена, ремонт п/ящиков (дверцы)</t>
  </si>
  <si>
    <t>кв (шт.)</t>
  </si>
  <si>
    <t>ремонт квартир после затопления (кв.№359) ВОВ</t>
  </si>
  <si>
    <t xml:space="preserve">кв </t>
  </si>
  <si>
    <t>ремонт квартир после затопления или возмещ. на л/счет</t>
  </si>
  <si>
    <t>кв (кол-во)</t>
  </si>
  <si>
    <t>3. Количество квартир</t>
  </si>
  <si>
    <t xml:space="preserve">План по текущему ремонту на 2015 г. </t>
  </si>
  <si>
    <t>Ж/д 1/13</t>
  </si>
  <si>
    <t>Ж/д 1/14</t>
  </si>
  <si>
    <t>Ж/д 1/17</t>
  </si>
  <si>
    <t>Ж/д 3/14</t>
  </si>
  <si>
    <t>2. Общая  площадь</t>
  </si>
  <si>
    <t>регулировка сист.отопл.</t>
  </si>
  <si>
    <t>ремонт тех. помещений, шахт</t>
  </si>
  <si>
    <t>входные 2</t>
  </si>
  <si>
    <t>Гл.инженер ООО "Энтузиаст"</t>
  </si>
  <si>
    <t xml:space="preserve">Директор ООО "Энтузиаст"                                       </t>
  </si>
  <si>
    <t>Минхаеров Ф.С.</t>
  </si>
  <si>
    <t>Багаутдинов И.Д.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</si>
</sst>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00"/>
    <numFmt numFmtId="165" formatCode="0.0"/>
    <numFmt numFmtId="166" formatCode="_-* #,##0.000_р_._-;\-* #,##0.000_р_._-;_-* &quot;-&quot;??_р_._-;_-@_-"/>
    <numFmt numFmtId="167" formatCode="#,##0.000"/>
    <numFmt numFmtId="168" formatCode="0.0%"/>
    <numFmt numFmtId="169" formatCode="_-* #,##0.000_р_._-;\-* #,##0.000_р_._-;_-* &quot;-&quot;???_р_._-;_-@_-"/>
    <numFmt numFmtId="170" formatCode="_-* #,##0_р_._-;\-* #,##0_р_._-;_-* &quot;-&quot;??_р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14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scheme val="minor"/>
    </font>
    <font>
      <b/>
      <sz val="8"/>
      <name val="Arial Cyr"/>
      <charset val="204"/>
    </font>
    <font>
      <sz val="11"/>
      <name val="Arial Cyr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left"/>
    </xf>
    <xf numFmtId="12" fontId="8" fillId="0" borderId="1" xfId="2" applyNumberFormat="1" applyFont="1" applyFill="1" applyBorder="1" applyAlignment="1">
      <alignment vertical="center" wrapText="1"/>
    </xf>
    <xf numFmtId="12" fontId="8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/>
    <xf numFmtId="0" fontId="0" fillId="0" borderId="2" xfId="0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left"/>
    </xf>
    <xf numFmtId="0" fontId="8" fillId="0" borderId="4" xfId="2" applyFont="1" applyFill="1" applyBorder="1" applyAlignment="1"/>
    <xf numFmtId="0" fontId="8" fillId="0" borderId="4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4" fillId="0" borderId="7" xfId="2" applyFont="1" applyFill="1" applyBorder="1" applyAlignment="1"/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8" fillId="0" borderId="3" xfId="2" applyFont="1" applyFill="1" applyBorder="1" applyAlignment="1"/>
    <xf numFmtId="0" fontId="9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2" fillId="0" borderId="4" xfId="2" applyFont="1" applyFill="1" applyBorder="1" applyAlignment="1"/>
    <xf numFmtId="12" fontId="8" fillId="0" borderId="2" xfId="2" applyNumberFormat="1" applyFont="1" applyFill="1" applyBorder="1" applyAlignment="1">
      <alignment vertical="center" wrapText="1"/>
    </xf>
    <xf numFmtId="12" fontId="8" fillId="0" borderId="4" xfId="2" applyNumberFormat="1" applyFont="1" applyFill="1" applyBorder="1" applyAlignment="1">
      <alignment vertical="center" wrapText="1"/>
    </xf>
    <xf numFmtId="164" fontId="8" fillId="0" borderId="4" xfId="2" applyNumberFormat="1" applyFont="1" applyFill="1" applyBorder="1" applyAlignment="1">
      <alignment horizontal="center"/>
    </xf>
    <xf numFmtId="0" fontId="8" fillId="0" borderId="7" xfId="2" applyFont="1" applyFill="1" applyBorder="1"/>
    <xf numFmtId="0" fontId="8" fillId="0" borderId="8" xfId="2" applyFont="1" applyFill="1" applyBorder="1"/>
    <xf numFmtId="0" fontId="4" fillId="0" borderId="8" xfId="2" applyFont="1" applyFill="1" applyBorder="1" applyAlignment="1">
      <alignment horizontal="center"/>
    </xf>
    <xf numFmtId="164" fontId="7" fillId="0" borderId="7" xfId="2" applyNumberFormat="1" applyFont="1" applyFill="1" applyBorder="1" applyAlignment="1">
      <alignment horizontal="center"/>
    </xf>
    <xf numFmtId="164" fontId="9" fillId="0" borderId="3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9" fontId="11" fillId="0" borderId="1" xfId="1" applyFont="1" applyFill="1" applyBorder="1" applyAlignment="1">
      <alignment horizontal="center" vertical="center" wrapText="1"/>
    </xf>
    <xf numFmtId="0" fontId="3" fillId="0" borderId="0" xfId="2" applyFont="1" applyBorder="1" applyAlignment="1"/>
    <xf numFmtId="0" fontId="4" fillId="0" borderId="1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10" fillId="0" borderId="0" xfId="0" applyFont="1" applyAlignment="1"/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164" fontId="8" fillId="0" borderId="1" xfId="2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166" fontId="7" fillId="0" borderId="7" xfId="3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167" fontId="8" fillId="0" borderId="2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2" fontId="8" fillId="0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166" fontId="7" fillId="0" borderId="7" xfId="3" applyNumberFormat="1" applyFont="1" applyFill="1" applyBorder="1" applyAlignment="1">
      <alignment horizontal="right"/>
    </xf>
    <xf numFmtId="168" fontId="11" fillId="0" borderId="1" xfId="1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/>
    </xf>
    <xf numFmtId="166" fontId="9" fillId="0" borderId="3" xfId="3" applyNumberFormat="1" applyFont="1" applyFill="1" applyBorder="1" applyAlignment="1">
      <alignment horizontal="center"/>
    </xf>
    <xf numFmtId="166" fontId="9" fillId="0" borderId="3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left"/>
    </xf>
    <xf numFmtId="164" fontId="8" fillId="0" borderId="7" xfId="2" applyNumberFormat="1" applyFont="1" applyFill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164" fontId="8" fillId="0" borderId="8" xfId="2" applyNumberFormat="1" applyFont="1" applyFill="1" applyBorder="1" applyAlignment="1">
      <alignment horizontal="center"/>
    </xf>
    <xf numFmtId="166" fontId="7" fillId="0" borderId="7" xfId="3" applyNumberFormat="1" applyFont="1" applyFill="1" applyBorder="1" applyAlignment="1">
      <alignment horizontal="left"/>
    </xf>
    <xf numFmtId="166" fontId="16" fillId="0" borderId="4" xfId="3" applyNumberFormat="1" applyFont="1" applyFill="1" applyBorder="1" applyAlignment="1">
      <alignment horizontal="center"/>
    </xf>
    <xf numFmtId="166" fontId="9" fillId="0" borderId="3" xfId="3" applyNumberFormat="1" applyFont="1" applyFill="1" applyBorder="1" applyAlignment="1">
      <alignment horizontal="right"/>
    </xf>
    <xf numFmtId="0" fontId="12" fillId="0" borderId="1" xfId="2" applyFont="1" applyFill="1" applyBorder="1" applyAlignment="1"/>
    <xf numFmtId="0" fontId="14" fillId="0" borderId="2" xfId="0" applyFont="1" applyFill="1" applyBorder="1" applyAlignment="1">
      <alignment horizontal="center"/>
    </xf>
    <xf numFmtId="0" fontId="12" fillId="0" borderId="3" xfId="2" applyFont="1" applyFill="1" applyBorder="1" applyAlignment="1"/>
    <xf numFmtId="0" fontId="15" fillId="0" borderId="7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0" fontId="14" fillId="0" borderId="1" xfId="0" applyFont="1" applyFill="1" applyBorder="1" applyAlignment="1"/>
    <xf numFmtId="0" fontId="12" fillId="0" borderId="2" xfId="2" applyFont="1" applyFill="1" applyBorder="1" applyAlignment="1">
      <alignment horizontal="left"/>
    </xf>
    <xf numFmtId="0" fontId="12" fillId="0" borderId="4" xfId="2" applyFont="1" applyFill="1" applyBorder="1" applyAlignment="1"/>
    <xf numFmtId="0" fontId="11" fillId="0" borderId="7" xfId="2" applyFont="1" applyFill="1" applyBorder="1" applyAlignment="1">
      <alignment horizontal="center"/>
    </xf>
    <xf numFmtId="0" fontId="13" fillId="0" borderId="1" xfId="2" applyFont="1" applyFill="1" applyBorder="1" applyAlignment="1"/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/>
    </xf>
    <xf numFmtId="12" fontId="12" fillId="0" borderId="1" xfId="2" applyNumberFormat="1" applyFont="1" applyFill="1" applyBorder="1" applyAlignment="1">
      <alignment vertical="center" wrapText="1"/>
    </xf>
    <xf numFmtId="12" fontId="12" fillId="0" borderId="2" xfId="2" applyNumberFormat="1" applyFont="1" applyFill="1" applyBorder="1" applyAlignment="1">
      <alignment vertical="center" wrapText="1"/>
    </xf>
    <xf numFmtId="12" fontId="12" fillId="0" borderId="1" xfId="2" applyNumberFormat="1" applyFont="1" applyFill="1" applyBorder="1" applyAlignment="1">
      <alignment horizontal="left" vertical="center" wrapText="1"/>
    </xf>
    <xf numFmtId="12" fontId="12" fillId="0" borderId="4" xfId="2" applyNumberFormat="1" applyFont="1" applyFill="1" applyBorder="1" applyAlignment="1">
      <alignment vertical="center" wrapText="1"/>
    </xf>
    <xf numFmtId="0" fontId="15" fillId="0" borderId="12" xfId="2" applyFont="1" applyFill="1" applyBorder="1" applyAlignment="1"/>
    <xf numFmtId="0" fontId="11" fillId="0" borderId="1" xfId="2" applyFont="1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5" fillId="0" borderId="7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7" fillId="0" borderId="0" xfId="0" applyFont="1" applyAlignment="1"/>
    <xf numFmtId="0" fontId="14" fillId="0" borderId="0" xfId="0" applyFont="1"/>
    <xf numFmtId="0" fontId="12" fillId="0" borderId="2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168" fontId="14" fillId="0" borderId="0" xfId="0" applyNumberFormat="1" applyFont="1"/>
    <xf numFmtId="168" fontId="15" fillId="0" borderId="12" xfId="2" applyNumberFormat="1" applyFont="1" applyFill="1" applyBorder="1" applyAlignment="1"/>
    <xf numFmtId="168" fontId="11" fillId="0" borderId="1" xfId="2" applyNumberFormat="1" applyFont="1" applyFill="1" applyBorder="1" applyAlignment="1">
      <alignment horizontal="center"/>
    </xf>
    <xf numFmtId="168" fontId="12" fillId="0" borderId="2" xfId="2" applyNumberFormat="1" applyFont="1" applyFill="1" applyBorder="1" applyAlignment="1">
      <alignment horizontal="center"/>
    </xf>
    <xf numFmtId="168" fontId="15" fillId="0" borderId="7" xfId="2" applyNumberFormat="1" applyFont="1" applyFill="1" applyBorder="1" applyAlignment="1">
      <alignment horizontal="center"/>
    </xf>
    <xf numFmtId="168" fontId="12" fillId="0" borderId="4" xfId="2" applyNumberFormat="1" applyFont="1" applyFill="1" applyBorder="1" applyAlignment="1">
      <alignment horizontal="center"/>
    </xf>
    <xf numFmtId="168" fontId="12" fillId="0" borderId="1" xfId="2" applyNumberFormat="1" applyFont="1" applyFill="1" applyBorder="1" applyAlignment="1">
      <alignment horizontal="center"/>
    </xf>
    <xf numFmtId="9" fontId="12" fillId="0" borderId="1" xfId="2" applyNumberFormat="1" applyFont="1" applyFill="1" applyBorder="1" applyAlignment="1">
      <alignment horizontal="center"/>
    </xf>
    <xf numFmtId="168" fontId="15" fillId="0" borderId="8" xfId="2" applyNumberFormat="1" applyFont="1" applyFill="1" applyBorder="1" applyAlignment="1">
      <alignment horizontal="center"/>
    </xf>
    <xf numFmtId="168" fontId="12" fillId="0" borderId="3" xfId="2" applyNumberFormat="1" applyFont="1" applyFill="1" applyBorder="1" applyAlignment="1">
      <alignment horizontal="center"/>
    </xf>
    <xf numFmtId="168" fontId="15" fillId="0" borderId="0" xfId="2" applyNumberFormat="1" applyFont="1" applyFill="1" applyBorder="1" applyAlignment="1">
      <alignment horizontal="left"/>
    </xf>
    <xf numFmtId="168" fontId="17" fillId="0" borderId="0" xfId="0" applyNumberFormat="1" applyFont="1" applyAlignment="1"/>
    <xf numFmtId="0" fontId="11" fillId="0" borderId="1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2" fillId="0" borderId="8" xfId="2" applyFont="1" applyFill="1" applyBorder="1"/>
    <xf numFmtId="0" fontId="12" fillId="0" borderId="8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165" fontId="12" fillId="0" borderId="4" xfId="2" applyNumberFormat="1" applyFont="1" applyFill="1" applyBorder="1" applyAlignment="1">
      <alignment horizontal="center"/>
    </xf>
    <xf numFmtId="0" fontId="12" fillId="0" borderId="1" xfId="2" applyFont="1" applyFill="1" applyBorder="1" applyAlignment="1"/>
    <xf numFmtId="0" fontId="14" fillId="0" borderId="2" xfId="0" applyFont="1" applyFill="1" applyBorder="1" applyAlignment="1">
      <alignment horizontal="center"/>
    </xf>
    <xf numFmtId="0" fontId="15" fillId="0" borderId="7" xfId="2" applyFont="1" applyFill="1" applyBorder="1" applyAlignment="1"/>
    <xf numFmtId="0" fontId="12" fillId="0" borderId="3" xfId="2" applyFont="1" applyFill="1" applyBorder="1" applyAlignment="1"/>
    <xf numFmtId="0" fontId="15" fillId="0" borderId="7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0" fontId="14" fillId="0" borderId="1" xfId="0" applyFont="1" applyFill="1" applyBorder="1" applyAlignment="1"/>
    <xf numFmtId="0" fontId="12" fillId="0" borderId="2" xfId="2" applyFont="1" applyFill="1" applyBorder="1" applyAlignment="1">
      <alignment horizontal="left"/>
    </xf>
    <xf numFmtId="0" fontId="12" fillId="0" borderId="4" xfId="2" applyFont="1" applyFill="1" applyBorder="1" applyAlignment="1"/>
    <xf numFmtId="0" fontId="11" fillId="0" borderId="7" xfId="2" applyFont="1" applyFill="1" applyBorder="1" applyAlignment="1">
      <alignment horizontal="center"/>
    </xf>
    <xf numFmtId="0" fontId="13" fillId="0" borderId="1" xfId="2" applyFont="1" applyFill="1" applyBorder="1" applyAlignment="1"/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4" xfId="2" applyFont="1" applyFill="1" applyBorder="1" applyAlignment="1"/>
    <xf numFmtId="0" fontId="12" fillId="0" borderId="1" xfId="2" applyFont="1" applyFill="1" applyBorder="1" applyAlignment="1">
      <alignment horizontal="center"/>
    </xf>
    <xf numFmtId="12" fontId="12" fillId="0" borderId="1" xfId="2" applyNumberFormat="1" applyFont="1" applyFill="1" applyBorder="1" applyAlignment="1">
      <alignment vertical="center" wrapText="1"/>
    </xf>
    <xf numFmtId="12" fontId="12" fillId="0" borderId="2" xfId="2" applyNumberFormat="1" applyFont="1" applyFill="1" applyBorder="1" applyAlignment="1">
      <alignment vertical="center" wrapText="1"/>
    </xf>
    <xf numFmtId="12" fontId="12" fillId="0" borderId="1" xfId="2" applyNumberFormat="1" applyFont="1" applyFill="1" applyBorder="1" applyAlignment="1">
      <alignment horizontal="left" vertical="center" wrapText="1"/>
    </xf>
    <xf numFmtId="12" fontId="12" fillId="0" borderId="4" xfId="2" applyNumberFormat="1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164" fontId="8" fillId="0" borderId="7" xfId="2" applyNumberFormat="1" applyFont="1" applyFill="1" applyBorder="1"/>
    <xf numFmtId="0" fontId="15" fillId="0" borderId="7" xfId="2" applyFont="1" applyFill="1" applyBorder="1" applyAlignment="1"/>
    <xf numFmtId="169" fontId="0" fillId="0" borderId="0" xfId="0" applyNumberFormat="1"/>
    <xf numFmtId="3" fontId="4" fillId="2" borderId="1" xfId="3" applyNumberFormat="1" applyFont="1" applyFill="1" applyBorder="1" applyAlignment="1">
      <alignment horizontal="center"/>
    </xf>
    <xf numFmtId="4" fontId="4" fillId="2" borderId="1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vertical="center" wrapText="1"/>
    </xf>
    <xf numFmtId="0" fontId="8" fillId="0" borderId="2" xfId="2" applyFont="1" applyFill="1" applyBorder="1" applyAlignment="1"/>
    <xf numFmtId="2" fontId="2" fillId="2" borderId="1" xfId="2" applyNumberFormat="1" applyFont="1" applyFill="1" applyBorder="1" applyAlignment="1"/>
    <xf numFmtId="0" fontId="8" fillId="2" borderId="4" xfId="2" applyFont="1" applyFill="1" applyBorder="1" applyAlignment="1"/>
    <xf numFmtId="0" fontId="8" fillId="2" borderId="1" xfId="2" applyFont="1" applyFill="1" applyBorder="1" applyAlignment="1"/>
    <xf numFmtId="1" fontId="2" fillId="2" borderId="1" xfId="2" applyNumberFormat="1" applyFont="1" applyFill="1" applyBorder="1" applyAlignment="1"/>
    <xf numFmtId="0" fontId="8" fillId="0" borderId="7" xfId="2" applyFont="1" applyFill="1" applyBorder="1" applyAlignment="1"/>
    <xf numFmtId="164" fontId="2" fillId="2" borderId="1" xfId="2" applyNumberFormat="1" applyFont="1" applyFill="1" applyBorder="1" applyAlignment="1"/>
    <xf numFmtId="0" fontId="7" fillId="0" borderId="7" xfId="2" applyFont="1" applyFill="1" applyBorder="1" applyAlignment="1"/>
    <xf numFmtId="0" fontId="9" fillId="0" borderId="3" xfId="2" applyFont="1" applyFill="1" applyBorder="1" applyAlignment="1"/>
    <xf numFmtId="0" fontId="4" fillId="0" borderId="0" xfId="2" applyFont="1" applyFill="1" applyBorder="1" applyAlignment="1"/>
    <xf numFmtId="0" fontId="0" fillId="0" borderId="0" xfId="0" applyAlignment="1"/>
    <xf numFmtId="4" fontId="5" fillId="0" borderId="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center" wrapText="1"/>
    </xf>
    <xf numFmtId="43" fontId="2" fillId="2" borderId="1" xfId="2" applyNumberFormat="1" applyFont="1" applyFill="1" applyBorder="1" applyAlignment="1">
      <alignment horizontal="center"/>
    </xf>
    <xf numFmtId="43" fontId="4" fillId="0" borderId="12" xfId="2" applyNumberFormat="1" applyFont="1" applyFill="1" applyBorder="1" applyAlignment="1"/>
    <xf numFmtId="43" fontId="11" fillId="0" borderId="1" xfId="2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/>
    </xf>
    <xf numFmtId="43" fontId="8" fillId="0" borderId="2" xfId="2" applyNumberFormat="1" applyFont="1" applyFill="1" applyBorder="1" applyAlignment="1">
      <alignment horizontal="center"/>
    </xf>
    <xf numFmtId="43" fontId="4" fillId="0" borderId="7" xfId="2" applyNumberFormat="1" applyFont="1" applyFill="1" applyBorder="1" applyAlignment="1">
      <alignment horizontal="center"/>
    </xf>
    <xf numFmtId="43" fontId="8" fillId="0" borderId="1" xfId="2" applyNumberFormat="1" applyFont="1" applyFill="1" applyBorder="1" applyAlignment="1">
      <alignment horizontal="center"/>
    </xf>
    <xf numFmtId="43" fontId="8" fillId="0" borderId="7" xfId="2" applyNumberFormat="1" applyFont="1" applyFill="1" applyBorder="1"/>
    <xf numFmtId="43" fontId="4" fillId="0" borderId="7" xfId="3" applyNumberFormat="1" applyFont="1" applyFill="1" applyBorder="1" applyAlignment="1">
      <alignment horizontal="center"/>
    </xf>
    <xf numFmtId="43" fontId="8" fillId="0" borderId="7" xfId="2" applyNumberFormat="1" applyFont="1" applyFill="1" applyBorder="1" applyAlignment="1">
      <alignment horizontal="center"/>
    </xf>
    <xf numFmtId="43" fontId="8" fillId="0" borderId="4" xfId="2" applyNumberFormat="1" applyFont="1" applyFill="1" applyBorder="1" applyAlignment="1">
      <alignment horizontal="center"/>
    </xf>
    <xf numFmtId="43" fontId="2" fillId="2" borderId="2" xfId="2" applyNumberFormat="1" applyFont="1" applyFill="1" applyBorder="1" applyAlignment="1">
      <alignment horizontal="center"/>
    </xf>
    <xf numFmtId="43" fontId="7" fillId="0" borderId="7" xfId="2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43" fontId="9" fillId="0" borderId="3" xfId="2" applyNumberFormat="1" applyFont="1" applyFill="1" applyBorder="1" applyAlignment="1">
      <alignment horizontal="center"/>
    </xf>
    <xf numFmtId="43" fontId="16" fillId="2" borderId="4" xfId="3" applyNumberFormat="1" applyFont="1" applyFill="1" applyBorder="1" applyAlignment="1">
      <alignment horizontal="center"/>
    </xf>
    <xf numFmtId="43" fontId="4" fillId="0" borderId="7" xfId="2" applyNumberFormat="1" applyFont="1" applyFill="1" applyBorder="1" applyAlignment="1">
      <alignment horizontal="left"/>
    </xf>
    <xf numFmtId="43" fontId="7" fillId="0" borderId="7" xfId="3" applyNumberFormat="1" applyFont="1" applyFill="1" applyBorder="1" applyAlignment="1">
      <alignment horizontal="left"/>
    </xf>
    <xf numFmtId="43" fontId="4" fillId="0" borderId="0" xfId="2" applyNumberFormat="1" applyFont="1" applyFill="1" applyBorder="1" applyAlignment="1">
      <alignment horizontal="left"/>
    </xf>
    <xf numFmtId="43" fontId="10" fillId="0" borderId="0" xfId="0" applyNumberFormat="1" applyFont="1" applyAlignment="1"/>
    <xf numFmtId="43" fontId="16" fillId="2" borderId="1" xfId="3" applyNumberFormat="1" applyFont="1" applyFill="1" applyBorder="1" applyAlignment="1">
      <alignment horizontal="center"/>
    </xf>
    <xf numFmtId="43" fontId="0" fillId="0" borderId="0" xfId="0" applyNumberFormat="1"/>
    <xf numFmtId="43" fontId="3" fillId="0" borderId="0" xfId="2" applyNumberFormat="1" applyFont="1" applyBorder="1" applyAlignment="1"/>
    <xf numFmtId="43" fontId="18" fillId="0" borderId="0" xfId="0" applyNumberFormat="1" applyFont="1" applyAlignment="1"/>
    <xf numFmtId="43" fontId="3" fillId="0" borderId="0" xfId="2" applyNumberFormat="1" applyFont="1" applyBorder="1" applyAlignment="1">
      <alignment horizontal="center"/>
    </xf>
    <xf numFmtId="43" fontId="7" fillId="0" borderId="7" xfId="3" applyNumberFormat="1" applyFont="1" applyFill="1" applyBorder="1" applyAlignment="1">
      <alignment horizontal="center"/>
    </xf>
    <xf numFmtId="43" fontId="7" fillId="0" borderId="7" xfId="3" applyNumberFormat="1" applyFont="1" applyFill="1" applyBorder="1" applyAlignment="1">
      <alignment horizontal="right"/>
    </xf>
    <xf numFmtId="0" fontId="13" fillId="0" borderId="1" xfId="2" applyFont="1" applyFill="1" applyBorder="1" applyAlignment="1"/>
    <xf numFmtId="0" fontId="12" fillId="0" borderId="1" xfId="2" applyFont="1" applyFill="1" applyBorder="1" applyAlignment="1">
      <alignment horizontal="center"/>
    </xf>
    <xf numFmtId="0" fontId="0" fillId="0" borderId="0" xfId="0" applyAlignment="1">
      <alignment horizontal="left"/>
    </xf>
    <xf numFmtId="166" fontId="8" fillId="0" borderId="4" xfId="2" applyNumberFormat="1" applyFont="1" applyFill="1" applyBorder="1" applyAlignment="1">
      <alignment horizontal="center"/>
    </xf>
    <xf numFmtId="169" fontId="4" fillId="0" borderId="7" xfId="2" applyNumberFormat="1" applyFont="1" applyFill="1" applyBorder="1" applyAlignment="1">
      <alignment horizontal="center"/>
    </xf>
    <xf numFmtId="166" fontId="10" fillId="0" borderId="0" xfId="0" applyNumberFormat="1" applyFont="1" applyAlignment="1"/>
    <xf numFmtId="166" fontId="18" fillId="0" borderId="0" xfId="0" applyNumberFormat="1" applyFont="1" applyAlignment="1"/>
    <xf numFmtId="166" fontId="19" fillId="0" borderId="0" xfId="0" applyNumberFormat="1" applyFont="1" applyAlignment="1"/>
    <xf numFmtId="166" fontId="2" fillId="2" borderId="1" xfId="2" applyNumberFormat="1" applyFont="1" applyFill="1" applyBorder="1" applyAlignment="1">
      <alignment horizontal="center"/>
    </xf>
    <xf numFmtId="166" fontId="4" fillId="0" borderId="7" xfId="2" applyNumberFormat="1" applyFont="1" applyFill="1" applyBorder="1" applyAlignment="1">
      <alignment horizontal="center"/>
    </xf>
    <xf numFmtId="166" fontId="8" fillId="0" borderId="7" xfId="2" applyNumberFormat="1" applyFont="1" applyFill="1" applyBorder="1" applyAlignment="1">
      <alignment horizontal="center"/>
    </xf>
    <xf numFmtId="170" fontId="2" fillId="2" borderId="1" xfId="2" applyNumberFormat="1" applyFont="1" applyFill="1" applyBorder="1" applyAlignment="1">
      <alignment horizontal="center"/>
    </xf>
    <xf numFmtId="165" fontId="8" fillId="0" borderId="4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170" fontId="2" fillId="2" borderId="1" xfId="3" applyNumberFormat="1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164" fontId="0" fillId="0" borderId="0" xfId="0" applyNumberFormat="1"/>
    <xf numFmtId="166" fontId="0" fillId="0" borderId="0" xfId="0" applyNumberFormat="1"/>
    <xf numFmtId="166" fontId="7" fillId="2" borderId="7" xfId="3" applyNumberFormat="1" applyFont="1" applyFill="1" applyBorder="1" applyAlignment="1">
      <alignment horizontal="center"/>
    </xf>
    <xf numFmtId="2" fontId="8" fillId="0" borderId="4" xfId="2" applyNumberFormat="1" applyFont="1" applyFill="1" applyBorder="1" applyAlignment="1">
      <alignment horizontal="center"/>
    </xf>
    <xf numFmtId="166" fontId="16" fillId="2" borderId="0" xfId="3" applyNumberFormat="1" applyFont="1" applyFill="1" applyBorder="1" applyAlignment="1">
      <alignment horizontal="center"/>
    </xf>
    <xf numFmtId="166" fontId="4" fillId="2" borderId="0" xfId="3" applyNumberFormat="1" applyFont="1" applyFill="1" applyBorder="1"/>
    <xf numFmtId="166" fontId="18" fillId="2" borderId="0" xfId="0" applyNumberFormat="1" applyFont="1" applyFill="1" applyAlignment="1"/>
    <xf numFmtId="166" fontId="16" fillId="2" borderId="7" xfId="3" applyNumberFormat="1" applyFont="1" applyFill="1" applyBorder="1" applyAlignment="1">
      <alignment horizontal="center"/>
    </xf>
    <xf numFmtId="166" fontId="0" fillId="0" borderId="0" xfId="3" applyNumberFormat="1" applyFont="1"/>
    <xf numFmtId="0" fontId="10" fillId="0" borderId="0" xfId="0" applyFont="1" applyAlignment="1">
      <alignment horizontal="left"/>
    </xf>
    <xf numFmtId="0" fontId="12" fillId="0" borderId="1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11" fillId="0" borderId="6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2" fillId="0" borderId="4" xfId="2" applyFont="1" applyFill="1" applyBorder="1" applyAlignment="1"/>
    <xf numFmtId="0" fontId="12" fillId="0" borderId="1" xfId="2" applyFont="1" applyFill="1" applyBorder="1" applyAlignment="1"/>
    <xf numFmtId="12" fontId="12" fillId="0" borderId="1" xfId="2" applyNumberFormat="1" applyFont="1" applyFill="1" applyBorder="1" applyAlignment="1">
      <alignment vertical="center" wrapText="1"/>
    </xf>
    <xf numFmtId="12" fontId="12" fillId="0" borderId="2" xfId="2" applyNumberFormat="1" applyFont="1" applyFill="1" applyBorder="1" applyAlignment="1">
      <alignment vertical="center" wrapText="1"/>
    </xf>
    <xf numFmtId="12" fontId="12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12" fontId="12" fillId="0" borderId="4" xfId="2" applyNumberFormat="1" applyFont="1" applyFill="1" applyBorder="1" applyAlignment="1">
      <alignment vertical="center" wrapText="1"/>
    </xf>
    <xf numFmtId="0" fontId="13" fillId="0" borderId="1" xfId="2" applyFont="1" applyFill="1" applyBorder="1" applyAlignment="1"/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6" xfId="2" applyFont="1" applyFill="1" applyBorder="1" applyAlignment="1"/>
    <xf numFmtId="0" fontId="15" fillId="0" borderId="7" xfId="2" applyFont="1" applyFill="1" applyBorder="1" applyAlignment="1"/>
    <xf numFmtId="0" fontId="12" fillId="0" borderId="3" xfId="2" applyFont="1" applyFill="1" applyBorder="1" applyAlignment="1"/>
    <xf numFmtId="0" fontId="15" fillId="0" borderId="6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4" fillId="0" borderId="1" xfId="0" applyFont="1" applyFill="1" applyBorder="1" applyAlignment="1"/>
    <xf numFmtId="0" fontId="13" fillId="0" borderId="4" xfId="2" applyFont="1" applyFill="1" applyBorder="1" applyAlignment="1"/>
    <xf numFmtId="0" fontId="12" fillId="0" borderId="16" xfId="2" applyFont="1" applyFill="1" applyBorder="1" applyAlignment="1"/>
    <xf numFmtId="0" fontId="12" fillId="0" borderId="17" xfId="2" applyFont="1" applyFill="1" applyBorder="1" applyAlignment="1"/>
    <xf numFmtId="0" fontId="12" fillId="0" borderId="5" xfId="2" applyFont="1" applyFill="1" applyBorder="1" applyAlignment="1"/>
    <xf numFmtId="0" fontId="12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0" fontId="12" fillId="0" borderId="15" xfId="2" applyFont="1" applyFill="1" applyBorder="1" applyAlignment="1">
      <alignment horizontal="left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opLeftCell="A106" workbookViewId="0">
      <selection activeCell="G116" sqref="G116"/>
    </sheetView>
  </sheetViews>
  <sheetFormatPr defaultRowHeight="15"/>
  <cols>
    <col min="3" max="3" width="21.28515625" customWidth="1"/>
    <col min="4" max="4" width="4.7109375" style="103" customWidth="1"/>
    <col min="5" max="5" width="8.28515625" customWidth="1"/>
    <col min="6" max="6" width="11" customWidth="1"/>
    <col min="7" max="7" width="14.28515625" customWidth="1"/>
    <col min="8" max="8" width="10.7109375" style="193" customWidth="1"/>
    <col min="9" max="9" width="14" style="193" customWidth="1"/>
    <col min="10" max="10" width="6.5703125" style="103" customWidth="1"/>
    <col min="11" max="11" width="11.7109375" bestFit="1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>
      <c r="A2" s="42"/>
      <c r="B2" s="42"/>
      <c r="C2" s="42"/>
      <c r="D2" s="97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4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45" customHeight="1">
      <c r="A4" s="242"/>
      <c r="B4" s="242"/>
      <c r="C4" s="242"/>
      <c r="D4" s="24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4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98"/>
      <c r="E6" s="3" t="s">
        <v>7</v>
      </c>
      <c r="F6" s="152">
        <f>'1 13'!F6+'1 14'!F6+'1 17'!F6+'2 01'!F6+'2 02'!F6+'2 03'!F6+'2 04'!F6+'2 05'!F6+'2 06'!F6+'2 07'!F6+'2 08'!F6+'2 09'!F6+'2 10'!F6+'2 11'!F6+'2 17'!F6+'2 20'!F6+'2 21'!F6+'3 01'!F6+'3 03'!F6+'3 05'!F6+'3 06'!F6+'3 09'!F6+'3 11'!F6+'3 12'!F6+'3 14'!F6+'3 15'!F6+'3 19'!F6</f>
        <v>27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98"/>
      <c r="E7" s="3" t="s">
        <v>8</v>
      </c>
      <c r="F7" s="153">
        <f>'1 13'!F7+'1 14'!F7+'1 17'!F7+'2 01'!F7+'2 02'!F7+'2 03'!F7+'2 04'!F7+'2 05'!F7+'2 06'!F7+'2 07'!F7+'2 08'!F7+'2 09'!F7+'2 10'!F7+'2 11'!F7+'2 17'!F7+'2 20'!F7+'2 21'!F7+'3 01'!F7+'3 03'!F7+'3 05'!F7+'3 06'!F7+'3 09'!F7+'3 11'!F7+'3 12'!F7+'3 14'!F7+'3 15'!F7+'3 19'!F7</f>
        <v>275362.2099999999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98"/>
      <c r="E8" s="3" t="s">
        <v>9</v>
      </c>
      <c r="F8" s="152">
        <f>'1 13'!F8+'1 14'!F8+'1 17'!F8+'2 01'!F8+'2 02'!F8+'2 03'!F8+'2 04'!F8+'2 05'!F8+'2 06'!F8+'2 07'!F8+'2 08'!F8+'2 09'!F8+'2 10'!F8+'2 11'!F8+'2 17'!F8+'2 20'!F8+'2 21'!F8+'3 01'!F8+'3 03'!F8+'3 05'!F8+'3 06'!F8+'3 09'!F8+'3 11'!F8+'3 12'!F8+'3 14'!F8+'3 15'!F8+'3 19'!F8</f>
        <v>5082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99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100"/>
      <c r="E10" s="21" t="s">
        <v>13</v>
      </c>
      <c r="F10" s="21"/>
      <c r="G10" s="21">
        <f>G11+G12+G14+G15+G16+G17+G18+G19+G20</f>
        <v>906.80400000000009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87" t="s">
        <v>124</v>
      </c>
      <c r="E11" s="18" t="s">
        <v>13</v>
      </c>
      <c r="F11" s="207">
        <f>'1 13'!F11+'1 14'!F11+'1 17'!F11+'2 01'!F11+'2 02'!F11+'2 03'!F11+'2 04'!F11+'2 05'!F11+'2 06'!F11+'2 07'!F11+'2 08'!F11+'2 09'!F11+'2 10'!F11+'2 11'!F11+'2 17'!F11+'2 20'!F11+'2 21'!F11+'3 01'!F11+'3 03'!F11+'3 05'!F11+'3 06'!F11+'3 09'!F11+'3 11'!F11+'3 12'!F11+'3 14'!F11+'3 15'!F11+'3 19'!F11</f>
        <v>0</v>
      </c>
      <c r="G11" s="207">
        <f>'1 13'!G11+'1 14'!G11+'1 17'!G11+'2 01'!G11+'2 02'!G11+'2 03'!G11+'2 04'!G11+'2 05'!G11+'2 06'!G11+'2 07'!G11+'2 08'!G11+'2 09'!G11+'2 10'!G11+'2 11'!G11+'2 17'!G11+'2 20'!G11+'2 21'!G11+'3 01'!G11+'3 03'!G11+'3 05'!G11+'3 06'!G11+'3 09'!G11+'3 11'!G11+'3 12'!G11+'3 14'!G11+'3 15'!G11+'3 19'!G11</f>
        <v>0</v>
      </c>
      <c r="H11" s="172">
        <f>'1 13'!H11+'1 14'!H11+'1 17'!H11+'2 01'!H11+'2 02'!H11+'2 03'!H11+'2 04'!H11+'2 05'!H11+'2 06'!H11+'2 07'!H11+'2 08'!H11+'2 09'!H11+'2 10'!H11+'2 11'!H11+'2 17'!H11+'2 20'!H11+'2 21'!H11+'3 01'!H11+'3 03'!H11+'3 05'!H11+'3 06'!H11+'3 09'!H11+'3 11'!H11+'3 12'!H11+'3 14'!H11+'3 15'!H11+'3 19'!H11</f>
        <v>0</v>
      </c>
      <c r="I11" s="172">
        <f>'1 13'!I11+'1 14'!I11+'1 17'!I11+'2 01'!I11+'2 02'!I11+'2 03'!I11+'2 04'!I11+'2 05'!I11+'2 06'!I11+'2 07'!I11+'2 08'!I11+'2 09'!I11+'2 10'!I11+'2 11'!I11+'2 17'!I11+'2 20'!I11+'2 21'!I11+'3 01'!I11+'3 03'!I11+'3 05'!I11+'3 06'!I11+'3 09'!I11+'3 11'!I11+'3 12'!I11+'3 14'!I11+'3 15'!I11+'3 19'!I11</f>
        <v>0</v>
      </c>
      <c r="J11" s="122"/>
    </row>
    <row r="12" spans="1:10">
      <c r="A12" s="230" t="s">
        <v>15</v>
      </c>
      <c r="B12" s="230"/>
      <c r="C12" s="230"/>
      <c r="D12" s="87"/>
      <c r="E12" s="18" t="s">
        <v>13</v>
      </c>
      <c r="F12" s="207">
        <f>'1 13'!F12+'1 14'!F12+'1 17'!F12+'2 01'!F12+'2 02'!F12+'2 03'!F12+'2 04'!F12+'2 05'!F12+'2 06'!F12+'2 07'!F12+'2 08'!F12+'2 09'!F12+'2 10'!F12+'2 11'!F12+'2 17'!F12+'2 20'!F12+'2 21'!F12+'3 01'!F12+'3 03'!F12+'3 05'!F12+'3 06'!F12+'3 09'!F12+'3 11'!F12+'3 12'!F12+'3 14'!F12+'3 15'!F12+'3 19'!F12</f>
        <v>0.37700000000000006</v>
      </c>
      <c r="G12" s="207">
        <f>'1 13'!G12+'1 14'!G12+'1 17'!G12+'2 01'!G12+'2 02'!G12+'2 03'!G12+'2 04'!G12+'2 05'!G12+'2 06'!G12+'2 07'!G12+'2 08'!G12+'2 09'!G12+'2 10'!G12+'2 11'!G12+'2 17'!G12+'2 20'!G12+'2 21'!G12+'3 01'!G12+'3 03'!G12+'3 05'!G12+'3 06'!G12+'3 09'!G12+'3 11'!G12+'3 12'!G12+'3 14'!G12+'3 15'!G12+'3 19'!G12</f>
        <v>150.79999999999998</v>
      </c>
      <c r="H12" s="172">
        <f>'1 13'!H12+'1 14'!H12+'1 17'!H12+'2 01'!H12+'2 02'!H12+'2 03'!H12+'2 04'!H12+'2 05'!H12+'2 06'!H12+'2 07'!H12+'2 08'!H12+'2 09'!H12+'2 10'!H12+'2 11'!H12+'2 17'!H12+'2 20'!H12+'2 21'!H12+'3 01'!H12+'3 03'!H12+'3 05'!H12+'3 06'!H12+'3 09'!H12+'3 11'!H12+'3 12'!H12+'3 14'!H12+'3 15'!H12+'3 19'!H12</f>
        <v>0</v>
      </c>
      <c r="I12" s="172">
        <f>'1 13'!I12+'1 14'!I12+'1 17'!I12+'2 01'!I12+'2 02'!I12+'2 03'!I12+'2 04'!I12+'2 05'!I12+'2 06'!I12+'2 07'!I12+'2 08'!I12+'2 09'!I12+'2 10'!I12+'2 11'!I12+'2 17'!I12+'2 20'!I12+'2 21'!I12+'3 01'!I12+'3 03'!I12+'3 05'!I12+'3 06'!I12+'3 09'!I12+'3 11'!I12+'3 12'!I12+'3 14'!I12+'3 15'!I12+'3 19'!I12</f>
        <v>0</v>
      </c>
      <c r="J12" s="122"/>
    </row>
    <row r="13" spans="1:10">
      <c r="A13" s="231" t="s">
        <v>16</v>
      </c>
      <c r="B13" s="231"/>
      <c r="C13" s="231"/>
      <c r="D13" s="80"/>
      <c r="E13" s="4" t="s">
        <v>13</v>
      </c>
      <c r="F13" s="207">
        <f>'1 13'!F13+'1 14'!F13+'1 17'!F13+'2 01'!F13+'2 02'!F13+'2 03'!F13+'2 04'!F13+'2 05'!F13+'2 06'!F13+'2 07'!F13+'2 08'!F13+'2 09'!F13+'2 10'!F13+'2 11'!F13+'2 17'!F13+'2 20'!F13+'2 21'!F13+'3 01'!F13+'3 03'!F13+'3 05'!F13+'3 06'!F13+'3 09'!F13+'3 11'!F13+'3 12'!F13+'3 14'!F13+'3 15'!F13+'3 19'!F13</f>
        <v>0</v>
      </c>
      <c r="G13" s="207">
        <f>'1 13'!G13+'1 14'!G13+'1 17'!G13+'2 01'!G13+'2 02'!G13+'2 03'!G13+'2 04'!G13+'2 05'!G13+'2 06'!G13+'2 07'!G13+'2 08'!G13+'2 09'!G13+'2 10'!G13+'2 11'!G13+'2 17'!G13+'2 20'!G13+'2 21'!G13+'3 01'!G13+'3 03'!G13+'3 05'!G13+'3 06'!G13+'3 09'!G13+'3 11'!G13+'3 12'!G13+'3 14'!G13+'3 15'!G13+'3 19'!G13</f>
        <v>0</v>
      </c>
      <c r="H13" s="178"/>
      <c r="I13" s="172"/>
      <c r="J13" s="107"/>
    </row>
    <row r="14" spans="1:10">
      <c r="A14" s="231" t="s">
        <v>17</v>
      </c>
      <c r="B14" s="231"/>
      <c r="C14" s="231"/>
      <c r="D14" s="80"/>
      <c r="E14" s="4" t="s">
        <v>18</v>
      </c>
      <c r="F14" s="207">
        <f>'1 13'!F14+'1 14'!F14+'1 17'!F14+'2 01'!F14+'2 02'!F14+'2 03'!F14+'2 04'!F14+'2 05'!F14+'2 06'!F14+'2 07'!F14+'2 08'!F14+'2 09'!F14+'2 10'!F14+'2 11'!F14+'2 17'!F14+'2 20'!F14+'2 21'!F14+'3 01'!F14+'3 03'!F14+'3 05'!F14+'3 06'!F14+'3 09'!F14+'3 11'!F14+'3 12'!F14+'3 14'!F14+'3 15'!F14+'3 19'!F14</f>
        <v>0</v>
      </c>
      <c r="G14" s="207">
        <f>'1 13'!G14+'1 14'!G14+'1 17'!G14+'2 01'!G14+'2 02'!G14+'2 03'!G14+'2 04'!G14+'2 05'!G14+'2 06'!G14+'2 07'!G14+'2 08'!G14+'2 09'!G14+'2 10'!G14+'2 11'!G14+'2 17'!G14+'2 20'!G14+'2 21'!G14+'3 01'!G14+'3 03'!G14+'3 05'!G14+'3 06'!G14+'3 09'!G14+'3 11'!G14+'3 12'!G14+'3 14'!G14+'3 15'!G14+'3 19'!G14</f>
        <v>0</v>
      </c>
      <c r="H14" s="178"/>
      <c r="I14" s="172"/>
      <c r="J14" s="107"/>
    </row>
    <row r="15" spans="1:10">
      <c r="A15" s="231" t="s">
        <v>19</v>
      </c>
      <c r="B15" s="231"/>
      <c r="C15" s="231"/>
      <c r="D15" s="80" t="s">
        <v>125</v>
      </c>
      <c r="E15" s="4" t="s">
        <v>7</v>
      </c>
      <c r="F15" s="210">
        <f>'1 13'!F15+'1 14'!F15+'1 17'!F15+'2 01'!F15+'2 02'!F15+'2 03'!F15+'2 04'!F15+'2 05'!F15+'2 06'!F15+'2 07'!F15+'2 08'!F15+'2 09'!F15+'2 10'!F15+'2 11'!F15+'2 17'!F15+'2 20'!F15+'2 21'!F15+'3 01'!F15+'3 03'!F15+'3 05'!F15+'3 06'!F15+'3 09'!F15+'3 11'!F15+'3 12'!F15+'3 14'!F15+'3 15'!F15+'3 19'!F15</f>
        <v>27</v>
      </c>
      <c r="G15" s="207">
        <f>'1 13'!G15+'1 14'!G15+'1 17'!G15+'2 01'!G15+'2 02'!G15+'2 03'!G15+'2 04'!G15+'2 05'!G15+'2 06'!G15+'2 07'!G15+'2 08'!G15+'2 09'!G15+'2 10'!G15+'2 11'!G15+'2 17'!G15+'2 20'!G15+'2 21'!G15+'3 01'!G15+'3 03'!G15+'3 05'!G15+'3 06'!G15+'3 09'!G15+'3 11'!G15+'3 12'!G15+'3 14'!G15+'3 15'!G15+'3 19'!G15</f>
        <v>239.453</v>
      </c>
      <c r="H15" s="172">
        <f>'1 13'!H15+'1 14'!H15+'1 17'!H15+'2 01'!H15+'2 02'!H15+'2 03'!H15+'2 04'!H15+'2 05'!H15+'2 06'!H15+'2 07'!H15+'2 08'!H15+'2 09'!H15+'2 10'!H15+'2 11'!H15+'2 17'!H15+'2 20'!H15+'2 21'!H15+'3 01'!H15+'3 03'!H15+'3 05'!H15+'3 06'!H15+'3 09'!H15+'3 11'!H15+'3 12'!H15+'3 14'!H15+'3 15'!H15+'3 19'!H15</f>
        <v>0</v>
      </c>
      <c r="I15" s="172">
        <f>'1 13'!I15+'1 14'!I15+'1 17'!I15+'2 01'!I15+'2 02'!I15+'2 03'!I15+'2 04'!I15+'2 05'!I15+'2 06'!I15+'2 07'!I15+'2 08'!I15+'2 09'!I15+'2 10'!I15+'2 11'!I15+'2 17'!I15+'2 20'!I15+'2 21'!I15+'3 01'!I15+'3 03'!I15+'3 05'!I15+'3 06'!I15+'3 09'!I15+'3 11'!I15+'3 12'!I15+'3 14'!I15+'3 15'!I15+'3 19'!I15</f>
        <v>0</v>
      </c>
      <c r="J15" s="107"/>
    </row>
    <row r="16" spans="1:10">
      <c r="A16" s="231" t="s">
        <v>20</v>
      </c>
      <c r="B16" s="231"/>
      <c r="C16" s="231"/>
      <c r="D16" s="80" t="s">
        <v>124</v>
      </c>
      <c r="E16" s="4" t="s">
        <v>21</v>
      </c>
      <c r="F16" s="210">
        <f>'1 13'!F16+'1 14'!F16+'1 17'!F16+'2 01'!F16+'2 02'!F16+'2 03'!F16+'2 04'!F16+'2 05'!F16+'2 06'!F16+'2 07'!F16+'2 08'!F16+'2 09'!F16+'2 10'!F16+'2 11'!F16+'2 17'!F16+'2 20'!F16+'2 21'!F16+'3 01'!F16+'3 03'!F16+'3 05'!F16+'3 06'!F16+'3 09'!F16+'3 11'!F16+'3 12'!F16+'3 14'!F16+'3 15'!F16+'3 19'!F16</f>
        <v>27</v>
      </c>
      <c r="G16" s="207">
        <f>'1 13'!G16+'1 14'!G16+'1 17'!G16+'2 01'!G16+'2 02'!G16+'2 03'!G16+'2 04'!G16+'2 05'!G16+'2 06'!G16+'2 07'!G16+'2 08'!G16+'2 09'!G16+'2 10'!G16+'2 11'!G16+'2 17'!G16+'2 20'!G16+'2 21'!G16+'3 01'!G16+'3 03'!G16+'3 05'!G16+'3 06'!G16+'3 09'!G16+'3 11'!G16+'3 12'!G16+'3 14'!G16+'3 15'!G16+'3 19'!G16</f>
        <v>66.550999999999988</v>
      </c>
      <c r="H16" s="172">
        <f>'1 13'!H16+'1 14'!H16+'1 17'!H16+'2 01'!H16+'2 02'!H16+'2 03'!H16+'2 04'!H16+'2 05'!H16+'2 06'!H16+'2 07'!H16+'2 08'!H16+'2 09'!H16+'2 10'!H16+'2 11'!H16+'2 17'!H16+'2 20'!H16+'2 21'!H16+'3 01'!H16+'3 03'!H16+'3 05'!H16+'3 06'!H16+'3 09'!H16+'3 11'!H16+'3 12'!H16+'3 14'!H16+'3 15'!H16+'3 19'!H16</f>
        <v>0</v>
      </c>
      <c r="I16" s="172">
        <f>'1 13'!I16+'1 14'!I16+'1 17'!I16+'2 01'!I16+'2 02'!I16+'2 03'!I16+'2 04'!I16+'2 05'!I16+'2 06'!I16+'2 07'!I16+'2 08'!I16+'2 09'!I16+'2 10'!I16+'2 11'!I16+'2 17'!I16+'2 20'!I16+'2 21'!I16+'3 01'!I16+'3 03'!I16+'3 05'!I16+'3 06'!I16+'3 09'!I16+'3 11'!I16+'3 12'!I16+'3 14'!I16+'3 15'!I16+'3 19'!I16</f>
        <v>0</v>
      </c>
      <c r="J16" s="107"/>
    </row>
    <row r="17" spans="1:10">
      <c r="A17" s="231" t="s">
        <v>22</v>
      </c>
      <c r="B17" s="231"/>
      <c r="C17" s="231"/>
      <c r="D17" s="80"/>
      <c r="E17" s="4" t="s">
        <v>18</v>
      </c>
      <c r="F17" s="207">
        <f>'1 13'!F17+'1 14'!F17+'1 17'!F17+'2 01'!F17+'2 02'!F17+'2 03'!F17+'2 04'!F17+'2 05'!F17+'2 06'!F17+'2 07'!F17+'2 08'!F17+'2 09'!F17+'2 10'!F17+'2 11'!F17+'2 17'!F17+'2 20'!F17+'2 21'!F17+'3 01'!F17+'3 03'!F17+'3 05'!F17+'3 06'!F17+'3 09'!F17+'3 11'!F17+'3 12'!F17+'3 14'!F17+'3 15'!F17+'3 19'!F17</f>
        <v>0</v>
      </c>
      <c r="G17" s="207">
        <f>'1 13'!G17+'1 14'!G17+'1 17'!G17+'2 01'!G17+'2 02'!G17+'2 03'!G17+'2 04'!G17+'2 05'!G17+'2 06'!G17+'2 07'!G17+'2 08'!G17+'2 09'!G17+'2 10'!G17+'2 11'!G17+'2 17'!G17+'2 20'!G17+'2 21'!G17+'3 01'!G17+'3 03'!G17+'3 05'!G17+'3 06'!G17+'3 09'!G17+'3 11'!G17+'3 12'!G17+'3 14'!G17+'3 15'!G17+'3 19'!G17</f>
        <v>0</v>
      </c>
      <c r="H17" s="172"/>
      <c r="I17" s="172"/>
      <c r="J17" s="107"/>
    </row>
    <row r="18" spans="1:10">
      <c r="A18" s="231" t="s">
        <v>23</v>
      </c>
      <c r="B18" s="231"/>
      <c r="C18" s="231"/>
      <c r="D18" s="80"/>
      <c r="E18" s="4" t="s">
        <v>24</v>
      </c>
      <c r="F18" s="207">
        <f>'1 13'!F18+'1 14'!F18+'1 17'!F18+'2 01'!F18+'2 02'!F18+'2 03'!F18+'2 04'!F18+'2 05'!F18+'2 06'!F18+'2 07'!F18+'2 08'!F18+'2 09'!F18+'2 10'!F18+'2 11'!F18+'2 17'!F18+'2 20'!F18+'2 21'!F18+'3 01'!F18+'3 03'!F18+'3 05'!F18+'3 06'!F18+'3 09'!F18+'3 11'!F18+'3 12'!F18+'3 14'!F18+'3 15'!F18+'3 19'!F18</f>
        <v>1.5000000000000002</v>
      </c>
      <c r="G18" s="207">
        <f>'1 13'!G18+'1 14'!G18+'1 17'!G18+'2 01'!G18+'2 02'!G18+'2 03'!G18+'2 04'!G18+'2 05'!G18+'2 06'!G18+'2 07'!G18+'2 08'!G18+'2 09'!G18+'2 10'!G18+'2 11'!G18+'2 17'!G18+'2 20'!G18+'2 21'!G18+'3 01'!G18+'3 03'!G18+'3 05'!G18+'3 06'!G18+'3 09'!G18+'3 11'!G18+'3 12'!G18+'3 14'!G18+'3 15'!G18+'3 19'!G18</f>
        <v>450.00000000000006</v>
      </c>
      <c r="H18" s="172"/>
      <c r="I18" s="172"/>
      <c r="J18" s="107"/>
    </row>
    <row r="19" spans="1:10">
      <c r="A19" s="231" t="s">
        <v>25</v>
      </c>
      <c r="B19" s="231"/>
      <c r="C19" s="231"/>
      <c r="D19" s="80"/>
      <c r="E19" s="4" t="s">
        <v>24</v>
      </c>
      <c r="F19" s="207">
        <f>'1 13'!F19+'1 14'!F19+'1 17'!F19+'2 01'!F19+'2 02'!F19+'2 03'!F19+'2 04'!F19+'2 05'!F19+'2 06'!F19+'2 07'!F19+'2 08'!F19+'2 09'!F19+'2 10'!F19+'2 11'!F19+'2 17'!F19+'2 20'!F19+'2 21'!F19+'3 01'!F19+'3 03'!F19+'3 05'!F19+'3 06'!F19+'3 09'!F19+'3 11'!F19+'3 12'!F19+'3 14'!F19+'3 15'!F19+'3 19'!F19</f>
        <v>0</v>
      </c>
      <c r="G19" s="207">
        <f>'1 13'!G19+'1 14'!G19+'1 17'!G19+'2 01'!G19+'2 02'!G19+'2 03'!G19+'2 04'!G19+'2 05'!G19+'2 06'!G19+'2 07'!G19+'2 08'!G19+'2 09'!G19+'2 10'!G19+'2 11'!G19+'2 17'!G19+'2 20'!G19+'2 21'!G19+'3 01'!G19+'3 03'!G19+'3 05'!G19+'3 06'!G19+'3 09'!G19+'3 11'!G19+'3 12'!G19+'3 14'!G19+'3 15'!G19+'3 19'!G19</f>
        <v>0</v>
      </c>
      <c r="H19" s="172"/>
      <c r="I19" s="172"/>
      <c r="J19" s="107"/>
    </row>
    <row r="20" spans="1:10" ht="15.75" thickBot="1">
      <c r="A20" s="227" t="s">
        <v>180</v>
      </c>
      <c r="B20" s="227"/>
      <c r="C20" s="227"/>
      <c r="D20" s="86"/>
      <c r="E20" s="15" t="s">
        <v>177</v>
      </c>
      <c r="F20" s="207">
        <f>'1 13'!F20+'1 14'!F20+'1 17'!F20+'2 01'!F20+'2 02'!F20+'2 03'!F20+'2 04'!F20+'2 05'!F20+'2 06'!F20+'2 07'!F20+'2 08'!F20+'2 09'!F20+'2 10'!F20+'2 11'!F20+'2 17'!F20+'2 20'!F20+'2 21'!F20+'3 01'!F20+'3 03'!F20+'3 05'!F20+'3 06'!F20+'3 09'!F20+'3 11'!F20+'3 12'!F20+'3 14'!F20+'3 15'!F20+'3 19'!F20</f>
        <v>0</v>
      </c>
      <c r="G20" s="207">
        <f>'1 13'!G20+'1 14'!G20+'1 17'!G20+'2 01'!G20+'2 02'!G20+'2 03'!G20+'2 04'!G20+'2 05'!G20+'2 06'!G20+'2 07'!G20+'2 08'!G20+'2 09'!G20+'2 10'!G20+'2 11'!G20+'2 17'!G20+'2 20'!G20+'2 21'!G20+'3 01'!G20+'3 03'!G20+'3 05'!G20+'3 06'!G20+'3 09'!G20+'3 11'!G20+'3 12'!G20+'3 14'!G20+'3 15'!G20+'3 19'!G20</f>
        <v>0</v>
      </c>
      <c r="H20" s="172">
        <f>'1 13'!H20+'1 14'!H20+'1 17'!H20+'2 01'!H20+'2 02'!H20+'2 03'!H20+'2 04'!H20+'2 05'!H20+'2 06'!H20+'2 07'!H20+'2 08'!H20+'2 09'!H20+'2 10'!H20+'2 11'!H20+'2 17'!H20+'2 20'!H20+'2 21'!H20+'3 01'!H20+'3 03'!H20+'3 05'!H20+'3 06'!H20+'3 09'!H20+'3 11'!H20+'3 12'!H20+'3 14'!H20+'3 15'!H20+'3 19'!H20</f>
        <v>0</v>
      </c>
      <c r="I20" s="172">
        <f>'1 13'!I20+'1 14'!I20+'1 17'!I20+'2 01'!I20+'2 02'!I20+'2 03'!I20+'2 04'!I20+'2 05'!I20+'2 06'!I20+'2 07'!I20+'2 08'!I20+'2 09'!I20+'2 10'!I20+'2 11'!I20+'2 17'!I20+'2 20'!I20+'2 21'!I20+'3 01'!I20+'3 03'!I20+'3 05'!I20+'3 06'!I20+'3 09'!I20+'3 11'!I20+'3 12'!I20+'3 14'!I20+'3 15'!I20+'3 19'!I20</f>
        <v>0</v>
      </c>
      <c r="J20" s="104"/>
    </row>
    <row r="21" spans="1:10" ht="15.75" thickBot="1">
      <c r="A21" s="228" t="s">
        <v>27</v>
      </c>
      <c r="B21" s="229"/>
      <c r="C21" s="229"/>
      <c r="D21" s="88"/>
      <c r="E21" s="34"/>
      <c r="F21" s="179"/>
      <c r="G21" s="208">
        <f>G22+G23+G24+G25+G26+G27+G28+G29+G30+G31</f>
        <v>4937.7870000000003</v>
      </c>
      <c r="H21" s="179"/>
      <c r="I21" s="180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87" t="s">
        <v>125</v>
      </c>
      <c r="E22" s="18" t="s">
        <v>24</v>
      </c>
      <c r="F22" s="207">
        <f>'1 13'!F22+'1 14'!F22+'1 17'!F22+'2 01'!F22+'2 02'!F22+'2 03'!F22+'2 04'!F22+'2 05'!F22+'2 06'!F22+'2 07'!F22+'2 08'!F22+'2 09'!F22+'2 10'!F22+'2 11'!F22+'2 17'!F22+'2 20'!F22+'2 21'!F22+'3 01'!F22+'3 03'!F22+'3 05'!F22+'3 06'!F22+'3 09'!F22+'3 11'!F22+'3 12'!F22+'3 14'!F22+'3 15'!F22+'3 19'!F22</f>
        <v>1.4619999999999997</v>
      </c>
      <c r="G22" s="207">
        <f>'1 13'!G22+'1 14'!G22+'1 17'!G22+'2 01'!G22+'2 02'!G22+'2 03'!G22+'2 04'!G22+'2 05'!G22+'2 06'!G22+'2 07'!G22+'2 08'!G22+'2 09'!G22+'2 10'!G22+'2 11'!G22+'2 17'!G22+'2 20'!G22+'2 21'!G22+'3 01'!G22+'3 03'!G22+'3 05'!G22+'3 06'!G22+'3 09'!G22+'3 11'!G22+'3 12'!G22+'3 14'!G22+'3 15'!G22+'3 19'!G22</f>
        <v>767.89800000000002</v>
      </c>
      <c r="H22" s="172">
        <f>'1 13'!H22+'1 14'!H22+'1 17'!H22+'2 01'!H22+'2 02'!H22+'2 03'!H22+'2 04'!H22+'2 05'!H22+'2 06'!H22+'2 07'!H22+'2 08'!H22+'2 09'!H22+'2 10'!H22+'2 11'!H22+'2 17'!H22+'2 20'!H22+'2 21'!H22+'3 01'!H22+'3 03'!H22+'3 05'!H22+'3 06'!H22+'3 09'!H22+'3 11'!H22+'3 12'!H22+'3 14'!H22+'3 15'!H22+'3 19'!H22</f>
        <v>0</v>
      </c>
      <c r="I22" s="172">
        <f>'1 13'!I22+'1 14'!I22+'1 17'!I22+'2 01'!I22+'2 02'!I22+'2 03'!I22+'2 04'!I22+'2 05'!I22+'2 06'!I22+'2 07'!I22+'2 08'!I22+'2 09'!I22+'2 10'!I22+'2 11'!I22+'2 17'!I22+'2 20'!I22+'2 21'!I22+'3 01'!I22+'3 03'!I22+'3 05'!I22+'3 06'!I22+'3 09'!I22+'3 11'!I22+'3 12'!I22+'3 14'!I22+'3 15'!I22+'3 19'!I22</f>
        <v>0</v>
      </c>
      <c r="J22" s="128"/>
    </row>
    <row r="23" spans="1:10">
      <c r="A23" s="231" t="s">
        <v>29</v>
      </c>
      <c r="B23" s="231"/>
      <c r="C23" s="231"/>
      <c r="D23" s="80" t="s">
        <v>126</v>
      </c>
      <c r="E23" s="4" t="s">
        <v>7</v>
      </c>
      <c r="F23" s="210">
        <f>'1 13'!F23+'1 14'!F23+'1 17'!F23+'2 01'!F23+'2 02'!F23+'2 03'!F23+'2 04'!F23+'2 05'!F23+'2 06'!F23+'2 07'!F23+'2 08'!F23+'2 09'!F23+'2 10'!F23+'2 11'!F23+'2 17'!F23+'2 20'!F23+'2 21'!F23+'3 01'!F23+'3 03'!F23+'3 05'!F23+'3 06'!F23+'3 09'!F23+'3 11'!F23+'3 12'!F23+'3 14'!F23+'3 15'!F23+'3 19'!F23</f>
        <v>27</v>
      </c>
      <c r="G23" s="207">
        <f>'1 13'!G23+'1 14'!G23+'1 17'!G23+'2 01'!G23+'2 02'!G23+'2 03'!G23+'2 04'!G23+'2 05'!G23+'2 06'!G23+'2 07'!G23+'2 08'!G23+'2 09'!G23+'2 10'!G23+'2 11'!G23+'2 17'!G23+'2 20'!G23+'2 21'!G23+'3 01'!G23+'3 03'!G23+'3 05'!G23+'3 06'!G23+'3 09'!G23+'3 11'!G23+'3 12'!G23+'3 14'!G23+'3 15'!G23+'3 19'!G23</f>
        <v>48.198999999999991</v>
      </c>
      <c r="H23" s="172">
        <f>'1 13'!H23+'1 14'!H23+'1 17'!H23+'2 01'!H23+'2 02'!H23+'2 03'!H23+'2 04'!H23+'2 05'!H23+'2 06'!H23+'2 07'!H23+'2 08'!H23+'2 09'!H23+'2 10'!H23+'2 11'!H23+'2 17'!H23+'2 20'!H23+'2 21'!H23+'3 01'!H23+'3 03'!H23+'3 05'!H23+'3 06'!H23+'3 09'!H23+'3 11'!H23+'3 12'!H23+'3 14'!H23+'3 15'!H23+'3 19'!H23</f>
        <v>0</v>
      </c>
      <c r="I23" s="172">
        <f>'1 13'!I23+'1 14'!I23+'1 17'!I23+'2 01'!I23+'2 02'!I23+'2 03'!I23+'2 04'!I23+'2 05'!I23+'2 06'!I23+'2 07'!I23+'2 08'!I23+'2 09'!I23+'2 10'!I23+'2 11'!I23+'2 17'!I23+'2 20'!I23+'2 21'!I23+'3 01'!I23+'3 03'!I23+'3 05'!I23+'3 06'!I23+'3 09'!I23+'3 11'!I23+'3 12'!I23+'3 14'!I23+'3 15'!I23+'3 19'!I23</f>
        <v>0</v>
      </c>
      <c r="J23" s="128"/>
    </row>
    <row r="24" spans="1:10">
      <c r="A24" s="231" t="s">
        <v>30</v>
      </c>
      <c r="B24" s="231"/>
      <c r="C24" s="231"/>
      <c r="D24" s="80" t="s">
        <v>127</v>
      </c>
      <c r="E24" s="4" t="s">
        <v>7</v>
      </c>
      <c r="F24" s="210">
        <f>'1 13'!F24+'1 14'!F24+'1 17'!F24+'2 01'!F24+'2 02'!F24+'2 03'!F24+'2 04'!F24+'2 05'!F24+'2 06'!F24+'2 07'!F24+'2 08'!F24+'2 09'!F24+'2 10'!F24+'2 11'!F24+'2 17'!F24+'2 20'!F24+'2 21'!F24+'3 01'!F24+'3 03'!F24+'3 05'!F24+'3 06'!F24+'3 09'!F24+'3 11'!F24+'3 12'!F24+'3 14'!F24+'3 15'!F24+'3 19'!F24</f>
        <v>27</v>
      </c>
      <c r="G24" s="207">
        <f>'1 13'!G24+'1 14'!G24+'1 17'!G24+'2 01'!G24+'2 02'!G24+'2 03'!G24+'2 04'!G24+'2 05'!G24+'2 06'!G24+'2 07'!G24+'2 08'!G24+'2 09'!G24+'2 10'!G24+'2 11'!G24+'2 17'!G24+'2 20'!G24+'2 21'!G24+'3 01'!G24+'3 03'!G24+'3 05'!G24+'3 06'!G24+'3 09'!G24+'3 11'!G24+'3 12'!G24+'3 14'!G24+'3 15'!G24+'3 19'!G24</f>
        <v>141.70700000000002</v>
      </c>
      <c r="H24" s="178"/>
      <c r="I24" s="172"/>
      <c r="J24" s="107"/>
    </row>
    <row r="25" spans="1:10">
      <c r="A25" s="231" t="s">
        <v>189</v>
      </c>
      <c r="B25" s="231"/>
      <c r="C25" s="231"/>
      <c r="D25" s="80" t="s">
        <v>128</v>
      </c>
      <c r="E25" s="4" t="s">
        <v>7</v>
      </c>
      <c r="F25" s="210">
        <f>'1 13'!F25+'1 14'!F25+'1 17'!F25+'2 01'!F25+'2 02'!F25+'2 03'!F25+'2 04'!F25+'2 05'!F25+'2 06'!F25+'2 07'!F25+'2 08'!F25+'2 09'!F25+'2 10'!F25+'2 11'!F25+'2 17'!F25+'2 20'!F25+'2 21'!F25+'3 01'!F25+'3 03'!F25+'3 05'!F25+'3 06'!F25+'3 09'!F25+'3 11'!F25+'3 12'!F25+'3 14'!F25+'3 15'!F25+'3 19'!F25</f>
        <v>27</v>
      </c>
      <c r="G25" s="207">
        <f>'1 13'!G25+'1 14'!G25+'1 17'!G25+'2 01'!G25+'2 02'!G25+'2 03'!G25+'2 04'!G25+'2 05'!G25+'2 06'!G25+'2 07'!G25+'2 08'!G25+'2 09'!G25+'2 10'!G25+'2 11'!G25+'2 17'!G25+'2 20'!G25+'2 21'!G25+'3 01'!G25+'3 03'!G25+'3 05'!G25+'3 06'!G25+'3 09'!G25+'3 11'!G25+'3 12'!G25+'3 14'!G25+'3 15'!G25+'3 19'!G25</f>
        <v>17.041000000000004</v>
      </c>
      <c r="H25" s="172">
        <f>'1 13'!H25+'1 14'!H25+'1 17'!H25+'2 01'!H25+'2 02'!H25+'2 03'!H25+'2 04'!H25+'2 05'!H25+'2 06'!H25+'2 07'!H25+'2 08'!H25+'2 09'!H25+'2 10'!H25+'2 11'!H25+'2 17'!H25+'2 20'!H25+'2 21'!H25+'3 01'!H25+'3 03'!H25+'3 05'!H25+'3 06'!H25+'3 09'!H25+'3 11'!H25+'3 12'!H25+'3 14'!H25+'3 15'!H25+'3 19'!H25</f>
        <v>0</v>
      </c>
      <c r="I25" s="172">
        <f>'1 13'!I25+'1 14'!I25+'1 17'!I25+'2 01'!I25+'2 02'!I25+'2 03'!I25+'2 04'!I25+'2 05'!I25+'2 06'!I25+'2 07'!I25+'2 08'!I25+'2 09'!I25+'2 10'!I25+'2 11'!I25+'2 17'!I25+'2 20'!I25+'2 21'!I25+'3 01'!I25+'3 03'!I25+'3 05'!I25+'3 06'!I25+'3 09'!I25+'3 11'!I25+'3 12'!I25+'3 14'!I25+'3 15'!I25+'3 19'!I25</f>
        <v>0</v>
      </c>
      <c r="J25" s="107"/>
    </row>
    <row r="26" spans="1:10">
      <c r="A26" s="231" t="s">
        <v>31</v>
      </c>
      <c r="B26" s="231"/>
      <c r="C26" s="231"/>
      <c r="D26" s="80" t="s">
        <v>125</v>
      </c>
      <c r="E26" s="4" t="s">
        <v>24</v>
      </c>
      <c r="F26" s="207">
        <f>'1 13'!F26+'1 14'!F26+'1 17'!F26+'2 01'!F26+'2 02'!F26+'2 03'!F26+'2 04'!F26+'2 05'!F26+'2 06'!F26+'2 07'!F26+'2 08'!F26+'2 09'!F26+'2 10'!F26+'2 11'!F26+'2 17'!F26+'2 20'!F26+'2 21'!F26+'3 01'!F26+'3 03'!F26+'3 05'!F26+'3 06'!F26+'3 09'!F26+'3 11'!F26+'3 12'!F26+'3 14'!F26+'3 15'!F26+'3 19'!F26</f>
        <v>10.414</v>
      </c>
      <c r="G26" s="207">
        <f>'1 13'!G26+'1 14'!G26+'1 17'!G26+'2 01'!G26+'2 02'!G26+'2 03'!G26+'2 04'!G26+'2 05'!G26+'2 06'!G26+'2 07'!G26+'2 08'!G26+'2 09'!G26+'2 10'!G26+'2 11'!G26+'2 17'!G26+'2 20'!G26+'2 21'!G26+'3 01'!G26+'3 03'!G26+'3 05'!G26+'3 06'!G26+'3 09'!G26+'3 11'!G26+'3 12'!G26+'3 14'!G26+'3 15'!G26+'3 19'!G26</f>
        <v>2.9420000000000002</v>
      </c>
      <c r="H26" s="178"/>
      <c r="I26" s="172"/>
      <c r="J26" s="107"/>
    </row>
    <row r="27" spans="1:10">
      <c r="A27" s="231" t="s">
        <v>32</v>
      </c>
      <c r="B27" s="231"/>
      <c r="C27" s="231"/>
      <c r="D27" s="80"/>
      <c r="E27" s="4" t="s">
        <v>24</v>
      </c>
      <c r="F27" s="207">
        <f>'1 13'!F27+'1 14'!F27+'1 17'!F27+'2 01'!F27+'2 02'!F27+'2 03'!F27+'2 04'!F27+'2 05'!F27+'2 06'!F27+'2 07'!F27+'2 08'!F27+'2 09'!F27+'2 10'!F27+'2 11'!F27+'2 17'!F27+'2 20'!F27+'2 21'!F27+'3 01'!F27+'3 03'!F27+'3 05'!F27+'3 06'!F27+'3 09'!F27+'3 11'!F27+'3 12'!F27+'3 14'!F27+'3 15'!F27+'3 19'!F27</f>
        <v>0</v>
      </c>
      <c r="G27" s="207">
        <f>'1 13'!G27+'1 14'!G27+'1 17'!G27+'2 01'!G27+'2 02'!G27+'2 03'!G27+'2 04'!G27+'2 05'!G27+'2 06'!G27+'2 07'!G27+'2 08'!G27+'2 09'!G27+'2 10'!G27+'2 11'!G27+'2 17'!G27+'2 20'!G27+'2 21'!G27+'3 01'!G27+'3 03'!G27+'3 05'!G27+'3 06'!G27+'3 09'!G27+'3 11'!G27+'3 12'!G27+'3 14'!G27+'3 15'!G27+'3 19'!G27</f>
        <v>0</v>
      </c>
      <c r="H27" s="178"/>
      <c r="I27" s="172"/>
      <c r="J27" s="107"/>
    </row>
    <row r="28" spans="1:10">
      <c r="A28" s="231" t="s">
        <v>33</v>
      </c>
      <c r="B28" s="231"/>
      <c r="C28" s="231"/>
      <c r="D28" s="80"/>
      <c r="E28" s="4" t="s">
        <v>34</v>
      </c>
      <c r="F28" s="207">
        <f>'1 13'!F28+'1 14'!F28+'1 17'!F28+'2 01'!F28+'2 02'!F28+'2 03'!F28+'2 04'!F28+'2 05'!F28+'2 06'!F28+'2 07'!F28+'2 08'!F28+'2 09'!F28+'2 10'!F28+'2 11'!F28+'2 17'!F28+'2 20'!F28+'2 21'!F28+'3 01'!F28+'3 03'!F28+'3 05'!F28+'3 06'!F28+'3 09'!F28+'3 11'!F28+'3 12'!F28+'3 14'!F28+'3 15'!F28+'3 19'!F28</f>
        <v>0</v>
      </c>
      <c r="G28" s="207">
        <f>'1 13'!G28+'1 14'!G28+'1 17'!G28+'2 01'!G28+'2 02'!G28+'2 03'!G28+'2 04'!G28+'2 05'!G28+'2 06'!G28+'2 07'!G28+'2 08'!G28+'2 09'!G28+'2 10'!G28+'2 11'!G28+'2 17'!G28+'2 20'!G28+'2 21'!G28+'3 01'!G28+'3 03'!G28+'3 05'!G28+'3 06'!G28+'3 09'!G28+'3 11'!G28+'3 12'!G28+'3 14'!G28+'3 15'!G28+'3 19'!G28</f>
        <v>0</v>
      </c>
      <c r="H28" s="178"/>
      <c r="I28" s="172"/>
      <c r="J28" s="107"/>
    </row>
    <row r="29" spans="1:10">
      <c r="A29" s="226" t="s">
        <v>35</v>
      </c>
      <c r="B29" s="226"/>
      <c r="C29" s="226"/>
      <c r="D29" s="84"/>
      <c r="E29" s="4" t="s">
        <v>7</v>
      </c>
      <c r="F29" s="207">
        <f>'1 13'!F29+'1 14'!F29+'1 17'!F29+'2 01'!F29+'2 02'!F29+'2 03'!F29+'2 04'!F29+'2 05'!F29+'2 06'!F29+'2 07'!F29+'2 08'!F29+'2 09'!F29+'2 10'!F29+'2 11'!F29+'2 17'!F29+'2 20'!F29+'2 21'!F29+'3 01'!F29+'3 03'!F29+'3 05'!F29+'3 06'!F29+'3 09'!F29+'3 11'!F29+'3 12'!F29+'3 14'!F29+'3 15'!F29+'3 19'!F29</f>
        <v>0</v>
      </c>
      <c r="G29" s="207">
        <f>'1 13'!G29+'1 14'!G29+'1 17'!G29+'2 01'!G29+'2 02'!G29+'2 03'!G29+'2 04'!G29+'2 05'!G29+'2 06'!G29+'2 07'!G29+'2 08'!G29+'2 09'!G29+'2 10'!G29+'2 11'!G29+'2 17'!G29+'2 20'!G29+'2 21'!G29+'3 01'!G29+'3 03'!G29+'3 05'!G29+'3 06'!G29+'3 09'!G29+'3 11'!G29+'3 12'!G29+'3 14'!G29+'3 15'!G29+'3 19'!G29</f>
        <v>0</v>
      </c>
      <c r="H29" s="178"/>
      <c r="I29" s="172"/>
      <c r="J29" s="107"/>
    </row>
    <row r="30" spans="1:10">
      <c r="A30" s="226" t="s">
        <v>36</v>
      </c>
      <c r="B30" s="226"/>
      <c r="C30" s="226"/>
      <c r="D30" s="84"/>
      <c r="E30" s="4" t="s">
        <v>24</v>
      </c>
      <c r="F30" s="207">
        <f>'1 13'!F30+'1 14'!F30+'1 17'!F30+'2 01'!F30+'2 02'!F30+'2 03'!F30+'2 04'!F30+'2 05'!F30+'2 06'!F30+'2 07'!F30+'2 08'!F30+'2 09'!F30+'2 10'!F30+'2 11'!F30+'2 17'!F30+'2 20'!F30+'2 21'!F30+'3 01'!F30+'3 03'!F30+'3 05'!F30+'3 06'!F30+'3 09'!F30+'3 11'!F30+'3 12'!F30+'3 14'!F30+'3 15'!F30+'3 19'!F30</f>
        <v>0</v>
      </c>
      <c r="G30" s="207">
        <f>'1 13'!G30+'1 14'!G30+'1 17'!G30+'2 01'!G30+'2 02'!G30+'2 03'!G30+'2 04'!G30+'2 05'!G30+'2 06'!G30+'2 07'!G30+'2 08'!G30+'2 09'!G30+'2 10'!G30+'2 11'!G30+'2 17'!G30+'2 20'!G30+'2 21'!G30+'3 01'!G30+'3 03'!G30+'3 05'!G30+'3 06'!G30+'3 09'!G30+'3 11'!G30+'3 12'!G30+'3 14'!G30+'3 15'!G30+'3 19'!G30</f>
        <v>0</v>
      </c>
      <c r="H30" s="178"/>
      <c r="I30" s="172"/>
      <c r="J30" s="107"/>
    </row>
    <row r="31" spans="1:10" ht="15.75" thickBot="1">
      <c r="A31" s="227" t="s">
        <v>37</v>
      </c>
      <c r="B31" s="227"/>
      <c r="C31" s="227"/>
      <c r="D31" s="86"/>
      <c r="E31" s="15" t="s">
        <v>7</v>
      </c>
      <c r="F31" s="210">
        <f>'1 13'!F31+'1 14'!F31+'1 17'!F31+'2 01'!F31+'2 02'!F31+'2 03'!F31+'2 04'!F31+'2 05'!F31+'2 06'!F31+'2 07'!F31+'2 08'!F31+'2 09'!F31+'2 10'!F31+'2 11'!F31+'2 17'!F31+'2 20'!F31+'2 21'!F31+'3 01'!F31+'3 03'!F31+'3 05'!F31+'3 06'!F31+'3 09'!F31+'3 11'!F31+'3 12'!F31+'3 14'!F31+'3 15'!F31+'3 19'!F31</f>
        <v>15</v>
      </c>
      <c r="G31" s="207">
        <f>'1 13'!G31+'1 14'!G31+'1 17'!G31+'2 01'!G31+'2 02'!G31+'2 03'!G31+'2 04'!G31+'2 05'!G31+'2 06'!G31+'2 07'!G31+'2 08'!G31+'2 09'!G31+'2 10'!G31+'2 11'!G31+'2 17'!G31+'2 20'!G31+'2 21'!G31+'3 01'!G31+'3 03'!G31+'3 05'!G31+'3 06'!G31+'3 09'!G31+'3 11'!G31+'3 12'!G31+'3 14'!G31+'3 15'!G31+'3 19'!G31</f>
        <v>3960</v>
      </c>
      <c r="H31" s="176"/>
      <c r="I31" s="172"/>
      <c r="J31" s="104"/>
    </row>
    <row r="32" spans="1:10" ht="15.75" thickBot="1">
      <c r="A32" s="228" t="s">
        <v>38</v>
      </c>
      <c r="B32" s="229"/>
      <c r="C32" s="229"/>
      <c r="D32" s="88"/>
      <c r="E32" s="20"/>
      <c r="F32" s="181"/>
      <c r="G32" s="208">
        <f>G33+G34+G35+G36+G37+G38+G39+G40+G41+G42+G43</f>
        <v>700.86099999999988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87" t="s">
        <v>125</v>
      </c>
      <c r="E33" s="18" t="s">
        <v>24</v>
      </c>
      <c r="F33" s="207">
        <f>'1 13'!F33+'1 14'!F33+'1 17'!F33+'2 01'!F33+'2 02'!F33+'2 03'!F33+'2 04'!F33+'2 05'!F33+'2 06'!F33+'2 07'!F33+'2 08'!F33+'2 09'!F33+'2 10'!F33+'2 11'!F33+'2 17'!F33+'2 20'!F33+'2 21'!F33+'3 01'!F33+'3 03'!F33+'3 05'!F33+'3 06'!F33+'3 09'!F33+'3 11'!F33+'3 12'!F33+'3 14'!F33+'3 15'!F33+'3 19'!F33</f>
        <v>1.5640000000000003</v>
      </c>
      <c r="G33" s="207">
        <f>'1 13'!G33+'1 14'!G33+'1 17'!G33+'2 01'!G33+'2 02'!G33+'2 03'!G33+'2 04'!G33+'2 05'!G33+'2 06'!G33+'2 07'!G33+'2 08'!G33+'2 09'!G33+'2 10'!G33+'2 11'!G33+'2 17'!G33+'2 20'!G33+'2 21'!G33+'3 01'!G33+'3 03'!G33+'3 05'!G33+'3 06'!G33+'3 09'!G33+'3 11'!G33+'3 12'!G33+'3 14'!G33+'3 15'!G33+'3 19'!G33</f>
        <v>651.22899999999993</v>
      </c>
      <c r="H33" s="172">
        <f>'1 13'!H33+'1 14'!H33+'1 17'!H33+'2 01'!H33+'2 02'!H33+'2 03'!H33+'2 04'!H33+'2 05'!H33+'2 06'!H33+'2 07'!H33+'2 08'!H33+'2 09'!H33+'2 10'!H33+'2 11'!H33+'2 17'!H33+'2 20'!H33+'2 21'!H33+'3 01'!H33+'3 03'!H33+'3 05'!H33+'3 06'!H33+'3 09'!H33+'3 11'!H33+'3 12'!H33+'3 14'!H33+'3 15'!H33+'3 19'!H33</f>
        <v>0</v>
      </c>
      <c r="I33" s="172">
        <f>'1 13'!I33+'1 14'!I33+'1 17'!I33+'2 01'!I33+'2 02'!I33+'2 03'!I33+'2 04'!I33+'2 05'!I33+'2 06'!I33+'2 07'!I33+'2 08'!I33+'2 09'!I33+'2 10'!I33+'2 11'!I33+'2 17'!I33+'2 20'!I33+'2 21'!I33+'3 01'!I33+'3 03'!I33+'3 05'!I33+'3 06'!I33+'3 09'!I33+'3 11'!I33+'3 12'!I33+'3 14'!I33+'3 15'!I33+'3 19'!I33</f>
        <v>0</v>
      </c>
      <c r="J33" s="128"/>
    </row>
    <row r="34" spans="1:10">
      <c r="A34" s="226" t="s">
        <v>40</v>
      </c>
      <c r="B34" s="226"/>
      <c r="C34" s="226"/>
      <c r="D34" s="84"/>
      <c r="E34" s="4" t="s">
        <v>7</v>
      </c>
      <c r="F34" s="207">
        <f>'1 13'!F34+'1 14'!F34+'1 17'!F34+'2 01'!F34+'2 02'!F34+'2 03'!F34+'2 04'!F34+'2 05'!F34+'2 06'!F34+'2 07'!F34+'2 08'!F34+'2 09'!F34+'2 10'!F34+'2 11'!F34+'2 17'!F34+'2 20'!F34+'2 21'!F34+'3 01'!F34+'3 03'!F34+'3 05'!F34+'3 06'!F34+'3 09'!F34+'3 11'!F34+'3 12'!F34+'3 14'!F34+'3 15'!F34+'3 19'!F34</f>
        <v>0</v>
      </c>
      <c r="G34" s="207">
        <f>'1 13'!G34+'1 14'!G34+'1 17'!G34+'2 01'!G34+'2 02'!G34+'2 03'!G34+'2 04'!G34+'2 05'!G34+'2 06'!G34+'2 07'!G34+'2 08'!G34+'2 09'!G34+'2 10'!G34+'2 11'!G34+'2 17'!G34+'2 20'!G34+'2 21'!G34+'3 01'!G34+'3 03'!G34+'3 05'!G34+'3 06'!G34+'3 09'!G34+'3 11'!G34+'3 12'!G34+'3 14'!G34+'3 15'!G34+'3 19'!G34</f>
        <v>0</v>
      </c>
      <c r="H34" s="178"/>
      <c r="I34" s="172"/>
      <c r="J34" s="107"/>
    </row>
    <row r="35" spans="1:10">
      <c r="A35" s="231" t="s">
        <v>41</v>
      </c>
      <c r="B35" s="231"/>
      <c r="C35" s="231"/>
      <c r="D35" s="80"/>
      <c r="E35" s="4" t="s">
        <v>24</v>
      </c>
      <c r="F35" s="207">
        <f>'1 13'!F35+'1 14'!F35+'1 17'!F35+'2 01'!F35+'2 02'!F35+'2 03'!F35+'2 04'!F35+'2 05'!F35+'2 06'!F35+'2 07'!F35+'2 08'!F35+'2 09'!F35+'2 10'!F35+'2 11'!F35+'2 17'!F35+'2 20'!F35+'2 21'!F35+'3 01'!F35+'3 03'!F35+'3 05'!F35+'3 06'!F35+'3 09'!F35+'3 11'!F35+'3 12'!F35+'3 14'!F35+'3 15'!F35+'3 19'!F35</f>
        <v>0</v>
      </c>
      <c r="G35" s="207">
        <f>'1 13'!G35+'1 14'!G35+'1 17'!G35+'2 01'!G35+'2 02'!G35+'2 03'!G35+'2 04'!G35+'2 05'!G35+'2 06'!G35+'2 07'!G35+'2 08'!G35+'2 09'!G35+'2 10'!G35+'2 11'!G35+'2 17'!G35+'2 20'!G35+'2 21'!G35+'3 01'!G35+'3 03'!G35+'3 05'!G35+'3 06'!G35+'3 09'!G35+'3 11'!G35+'3 12'!G35+'3 14'!G35+'3 15'!G35+'3 19'!G35</f>
        <v>0</v>
      </c>
      <c r="H35" s="178"/>
      <c r="I35" s="172"/>
      <c r="J35" s="107"/>
    </row>
    <row r="36" spans="1:10">
      <c r="A36" s="231" t="s">
        <v>42</v>
      </c>
      <c r="B36" s="231"/>
      <c r="C36" s="231"/>
      <c r="D36" s="80" t="s">
        <v>126</v>
      </c>
      <c r="E36" s="10" t="s">
        <v>7</v>
      </c>
      <c r="F36" s="210">
        <f>'1 13'!F36+'1 14'!F36+'1 17'!F36+'2 01'!F36+'2 02'!F36+'2 03'!F36+'2 04'!F36+'2 05'!F36+'2 06'!F36+'2 07'!F36+'2 08'!F36+'2 09'!F36+'2 10'!F36+'2 11'!F36+'2 17'!F36+'2 20'!F36+'2 21'!F36+'3 01'!F36+'3 03'!F36+'3 05'!F36+'3 06'!F36+'3 09'!F36+'3 11'!F36+'3 12'!F36+'3 14'!F36+'3 15'!F36+'3 19'!F36</f>
        <v>27</v>
      </c>
      <c r="G36" s="207">
        <f>'1 13'!G36+'1 14'!G36+'1 17'!G36+'2 01'!G36+'2 02'!G36+'2 03'!G36+'2 04'!G36+'2 05'!G36+'2 06'!G36+'2 07'!G36+'2 08'!G36+'2 09'!G36+'2 10'!G36+'2 11'!G36+'2 17'!G36+'2 20'!G36+'2 21'!G36+'3 01'!G36+'3 03'!G36+'3 05'!G36+'3 06'!G36+'3 09'!G36+'3 11'!G36+'3 12'!G36+'3 14'!G36+'3 15'!G36+'3 19'!G36</f>
        <v>25.817999999999994</v>
      </c>
      <c r="H36" s="172">
        <f>'1 13'!H36+'1 14'!H36+'1 17'!H36+'2 01'!H36+'2 02'!H36+'2 03'!H36+'2 04'!H36+'2 05'!H36+'2 06'!H36+'2 07'!H36+'2 08'!H36+'2 09'!H36+'2 10'!H36+'2 11'!H36+'2 17'!H36+'2 20'!H36+'2 21'!H36+'3 01'!H36+'3 03'!H36+'3 05'!H36+'3 06'!H36+'3 09'!H36+'3 11'!H36+'3 12'!H36+'3 14'!H36+'3 15'!H36+'3 19'!H36</f>
        <v>0</v>
      </c>
      <c r="I36" s="172">
        <f>'1 13'!I36+'1 14'!I36+'1 17'!I36+'2 01'!I36+'2 02'!I36+'2 03'!I36+'2 04'!I36+'2 05'!I36+'2 06'!I36+'2 07'!I36+'2 08'!I36+'2 09'!I36+'2 10'!I36+'2 11'!I36+'2 17'!I36+'2 20'!I36+'2 21'!I36+'3 01'!I36+'3 03'!I36+'3 05'!I36+'3 06'!I36+'3 09'!I36+'3 11'!I36+'3 12'!I36+'3 14'!I36+'3 15'!I36+'3 19'!I36</f>
        <v>0</v>
      </c>
      <c r="J36" s="128"/>
    </row>
    <row r="37" spans="1:10">
      <c r="A37" s="231" t="s">
        <v>134</v>
      </c>
      <c r="B37" s="231"/>
      <c r="C37" s="231"/>
      <c r="D37" s="80"/>
      <c r="E37" s="4" t="s">
        <v>24</v>
      </c>
      <c r="F37" s="210">
        <f>'1 13'!F37+'1 14'!F37+'1 17'!F37+'2 01'!F37+'2 02'!F37+'2 03'!F37+'2 04'!F37+'2 05'!F37+'2 06'!F37+'2 07'!F37+'2 08'!F37+'2 09'!F37+'2 10'!F37+'2 11'!F37+'2 17'!F37+'2 20'!F37+'2 21'!F37+'3 01'!F37+'3 03'!F37+'3 05'!F37+'3 06'!F37+'3 09'!F37+'3 11'!F37+'3 12'!F37+'3 14'!F37+'3 15'!F37+'3 19'!F37</f>
        <v>0</v>
      </c>
      <c r="G37" s="207">
        <f>'1 13'!G37+'1 14'!G37+'1 17'!G37+'2 01'!G37+'2 02'!G37+'2 03'!G37+'2 04'!G37+'2 05'!G37+'2 06'!G37+'2 07'!G37+'2 08'!G37+'2 09'!G37+'2 10'!G37+'2 11'!G37+'2 17'!G37+'2 20'!G37+'2 21'!G37+'3 01'!G37+'3 03'!G37+'3 05'!G37+'3 06'!G37+'3 09'!G37+'3 11'!G37+'3 12'!G37+'3 14'!G37+'3 15'!G37+'3 19'!G37</f>
        <v>0</v>
      </c>
      <c r="H37" s="178"/>
      <c r="I37" s="172"/>
      <c r="J37" s="107"/>
    </row>
    <row r="38" spans="1:10">
      <c r="A38" s="231" t="s">
        <v>43</v>
      </c>
      <c r="B38" s="231"/>
      <c r="C38" s="231"/>
      <c r="D38" s="80" t="s">
        <v>126</v>
      </c>
      <c r="E38" s="4" t="s">
        <v>7</v>
      </c>
      <c r="F38" s="210">
        <f>'1 13'!F38+'1 14'!F38+'1 17'!F38+'2 01'!F38+'2 02'!F38+'2 03'!F38+'2 04'!F38+'2 05'!F38+'2 06'!F38+'2 07'!F38+'2 08'!F38+'2 09'!F38+'2 10'!F38+'2 11'!F38+'2 17'!F38+'2 20'!F38+'2 21'!F38+'3 01'!F38+'3 03'!F38+'3 05'!F38+'3 06'!F38+'3 09'!F38+'3 11'!F38+'3 12'!F38+'3 14'!F38+'3 15'!F38+'3 19'!F38</f>
        <v>27</v>
      </c>
      <c r="G38" s="207">
        <f>'1 13'!G38+'1 14'!G38+'1 17'!G38+'2 01'!G38+'2 02'!G38+'2 03'!G38+'2 04'!G38+'2 05'!G38+'2 06'!G38+'2 07'!G38+'2 08'!G38+'2 09'!G38+'2 10'!G38+'2 11'!G38+'2 17'!G38+'2 20'!G38+'2 21'!G38+'3 01'!G38+'3 03'!G38+'3 05'!G38+'3 06'!G38+'3 09'!G38+'3 11'!G38+'3 12'!G38+'3 14'!G38+'3 15'!G38+'3 19'!G38</f>
        <v>23.814</v>
      </c>
      <c r="H38" s="172">
        <f>'1 13'!H38+'1 14'!H38+'1 17'!H38+'2 01'!H38+'2 02'!H38+'2 03'!H38+'2 04'!H38+'2 05'!H38+'2 06'!H38+'2 07'!H38+'2 08'!H38+'2 09'!H38+'2 10'!H38+'2 11'!H38+'2 17'!H38+'2 20'!H38+'2 21'!H38+'3 01'!H38+'3 03'!H38+'3 05'!H38+'3 06'!H38+'3 09'!H38+'3 11'!H38+'3 12'!H38+'3 14'!H38+'3 15'!H38+'3 19'!H38</f>
        <v>0</v>
      </c>
      <c r="I38" s="172">
        <f>'1 13'!I38+'1 14'!I38+'1 17'!I38+'2 01'!I38+'2 02'!I38+'2 03'!I38+'2 04'!I38+'2 05'!I38+'2 06'!I38+'2 07'!I38+'2 08'!I38+'2 09'!I38+'2 10'!I38+'2 11'!I38+'2 17'!I38+'2 20'!I38+'2 21'!I38+'3 01'!I38+'3 03'!I38+'3 05'!I38+'3 06'!I38+'3 09'!I38+'3 11'!I38+'3 12'!I38+'3 14'!I38+'3 15'!I38+'3 19'!I38</f>
        <v>0</v>
      </c>
      <c r="J38" s="128"/>
    </row>
    <row r="39" spans="1:10">
      <c r="A39" s="231" t="s">
        <v>44</v>
      </c>
      <c r="B39" s="231"/>
      <c r="C39" s="231"/>
      <c r="D39" s="80"/>
      <c r="E39" s="4" t="s">
        <v>24</v>
      </c>
      <c r="F39" s="207">
        <f>'1 13'!F39+'1 14'!F39+'1 17'!F39+'2 01'!F39+'2 02'!F39+'2 03'!F39+'2 04'!F39+'2 05'!F39+'2 06'!F39+'2 07'!F39+'2 08'!F39+'2 09'!F39+'2 10'!F39+'2 11'!F39+'2 17'!F39+'2 20'!F39+'2 21'!F39+'3 01'!F39+'3 03'!F39+'3 05'!F39+'3 06'!F39+'3 09'!F39+'3 11'!F39+'3 12'!F39+'3 14'!F39+'3 15'!F39+'3 19'!F39</f>
        <v>0</v>
      </c>
      <c r="G39" s="207">
        <f>'1 13'!G39+'1 14'!G39+'1 17'!G39+'2 01'!G39+'2 02'!G39+'2 03'!G39+'2 04'!G39+'2 05'!G39+'2 06'!G39+'2 07'!G39+'2 08'!G39+'2 09'!G39+'2 10'!G39+'2 11'!G39+'2 17'!G39+'2 20'!G39+'2 21'!G39+'3 01'!G39+'3 03'!G39+'3 05'!G39+'3 06'!G39+'3 09'!G39+'3 11'!G39+'3 12'!G39+'3 14'!G39+'3 15'!G39+'3 19'!G39</f>
        <v>0</v>
      </c>
      <c r="H39" s="178"/>
      <c r="I39" s="172"/>
      <c r="J39" s="107"/>
    </row>
    <row r="40" spans="1:10">
      <c r="A40" s="231" t="s">
        <v>45</v>
      </c>
      <c r="B40" s="231"/>
      <c r="C40" s="231"/>
      <c r="D40" s="80"/>
      <c r="E40" s="4" t="s">
        <v>24</v>
      </c>
      <c r="F40" s="207">
        <f>'1 13'!F40+'1 14'!F40+'1 17'!F40+'2 01'!F40+'2 02'!F40+'2 03'!F40+'2 04'!F40+'2 05'!F40+'2 06'!F40+'2 07'!F40+'2 08'!F40+'2 09'!F40+'2 10'!F40+'2 11'!F40+'2 17'!F40+'2 20'!F40+'2 21'!F40+'3 01'!F40+'3 03'!F40+'3 05'!F40+'3 06'!F40+'3 09'!F40+'3 11'!F40+'3 12'!F40+'3 14'!F40+'3 15'!F40+'3 19'!F40</f>
        <v>0</v>
      </c>
      <c r="G40" s="207">
        <f>'1 13'!G40+'1 14'!G40+'1 17'!G40+'2 01'!G40+'2 02'!G40+'2 03'!G40+'2 04'!G40+'2 05'!G40+'2 06'!G40+'2 07'!G40+'2 08'!G40+'2 09'!G40+'2 10'!G40+'2 11'!G40+'2 17'!G40+'2 20'!G40+'2 21'!G40+'3 01'!G40+'3 03'!G40+'3 05'!G40+'3 06'!G40+'3 09'!G40+'3 11'!G40+'3 12'!G40+'3 14'!G40+'3 15'!G40+'3 19'!G40</f>
        <v>0</v>
      </c>
      <c r="H40" s="178"/>
      <c r="I40" s="172"/>
      <c r="J40" s="107"/>
    </row>
    <row r="41" spans="1:10">
      <c r="A41" s="231" t="s">
        <v>46</v>
      </c>
      <c r="B41" s="231"/>
      <c r="C41" s="231"/>
      <c r="D41" s="80"/>
      <c r="E41" s="4" t="s">
        <v>34</v>
      </c>
      <c r="F41" s="207">
        <f>'1 13'!F41+'1 14'!F41+'1 17'!F41+'2 01'!F41+'2 02'!F41+'2 03'!F41+'2 04'!F41+'2 05'!F41+'2 06'!F41+'2 07'!F41+'2 08'!F41+'2 09'!F41+'2 10'!F41+'2 11'!F41+'2 17'!F41+'2 20'!F41+'2 21'!F41+'3 01'!F41+'3 03'!F41+'3 05'!F41+'3 06'!F41+'3 09'!F41+'3 11'!F41+'3 12'!F41+'3 14'!F41+'3 15'!F41+'3 19'!F41</f>
        <v>0</v>
      </c>
      <c r="G41" s="207">
        <f>'1 13'!G41+'1 14'!G41+'1 17'!G41+'2 01'!G41+'2 02'!G41+'2 03'!G41+'2 04'!G41+'2 05'!G41+'2 06'!G41+'2 07'!G41+'2 08'!G41+'2 09'!G41+'2 10'!G41+'2 11'!G41+'2 17'!G41+'2 20'!G41+'2 21'!G41+'3 01'!G41+'3 03'!G41+'3 05'!G41+'3 06'!G41+'3 09'!G41+'3 11'!G41+'3 12'!G41+'3 14'!G41+'3 15'!G41+'3 19'!G41</f>
        <v>0</v>
      </c>
      <c r="H41" s="178"/>
      <c r="I41" s="172"/>
      <c r="J41" s="107"/>
    </row>
    <row r="42" spans="1:10">
      <c r="A42" s="231" t="s">
        <v>47</v>
      </c>
      <c r="B42" s="231"/>
      <c r="C42" s="231"/>
      <c r="D42" s="80"/>
      <c r="E42" s="4" t="s">
        <v>34</v>
      </c>
      <c r="F42" s="207">
        <f>'1 13'!F42+'1 14'!F42+'1 17'!F42+'2 01'!F42+'2 02'!F42+'2 03'!F42+'2 04'!F42+'2 05'!F42+'2 06'!F42+'2 07'!F42+'2 08'!F42+'2 09'!F42+'2 10'!F42+'2 11'!F42+'2 17'!F42+'2 20'!F42+'2 21'!F42+'3 01'!F42+'3 03'!F42+'3 05'!F42+'3 06'!F42+'3 09'!F42+'3 11'!F42+'3 12'!F42+'3 14'!F42+'3 15'!F42+'3 19'!F42</f>
        <v>0</v>
      </c>
      <c r="G42" s="207">
        <f>'1 13'!G42+'1 14'!G42+'1 17'!G42+'2 01'!G42+'2 02'!G42+'2 03'!G42+'2 04'!G42+'2 05'!G42+'2 06'!G42+'2 07'!G42+'2 08'!G42+'2 09'!G42+'2 10'!G42+'2 11'!G42+'2 17'!G42+'2 20'!G42+'2 21'!G42+'3 01'!G42+'3 03'!G42+'3 05'!G42+'3 06'!G42+'3 09'!G42+'3 11'!G42+'3 12'!G42+'3 14'!G42+'3 15'!G42+'3 19'!G42</f>
        <v>0</v>
      </c>
      <c r="H42" s="178"/>
      <c r="I42" s="172"/>
      <c r="J42" s="107"/>
    </row>
    <row r="43" spans="1:10" ht="15.75" thickBot="1">
      <c r="A43" s="227" t="s">
        <v>48</v>
      </c>
      <c r="B43" s="227"/>
      <c r="C43" s="227"/>
      <c r="D43" s="86"/>
      <c r="E43" s="15" t="s">
        <v>7</v>
      </c>
      <c r="F43" s="207">
        <f>'1 13'!F43+'1 14'!F43+'1 17'!F43+'2 01'!F43+'2 02'!F43+'2 03'!F43+'2 04'!F43+'2 05'!F43+'2 06'!F43+'2 07'!F43+'2 08'!F43+'2 09'!F43+'2 10'!F43+'2 11'!F43+'2 17'!F43+'2 20'!F43+'2 21'!F43+'3 01'!F43+'3 03'!F43+'3 05'!F43+'3 06'!F43+'3 09'!F43+'3 11'!F43+'3 12'!F43+'3 14'!F43+'3 15'!F43+'3 19'!F43</f>
        <v>0</v>
      </c>
      <c r="G43" s="207">
        <f>'1 13'!G43+'1 14'!G43+'1 17'!G43+'2 01'!G43+'2 02'!G43+'2 03'!G43+'2 04'!G43+'2 05'!G43+'2 06'!G43+'2 07'!G43+'2 08'!G43+'2 09'!G43+'2 10'!G43+'2 11'!G43+'2 17'!G43+'2 20'!G43+'2 21'!G43+'3 01'!G43+'3 03'!G43+'3 05'!G43+'3 06'!G43+'3 09'!G43+'3 11'!G43+'3 12'!G43+'3 14'!G43+'3 15'!G43+'3 19'!G43</f>
        <v>0</v>
      </c>
      <c r="H43" s="176"/>
      <c r="I43" s="172"/>
      <c r="J43" s="104"/>
    </row>
    <row r="44" spans="1:10" ht="15.75" thickBot="1">
      <c r="A44" s="228" t="s">
        <v>49</v>
      </c>
      <c r="B44" s="229"/>
      <c r="C44" s="229"/>
      <c r="D44" s="88"/>
      <c r="E44" s="20"/>
      <c r="F44" s="209"/>
      <c r="G44" s="208">
        <f>G45+G46+G47+G48+G49+G50+G51+G52+G53+G54+G55+G56</f>
        <v>2440.0750000000007</v>
      </c>
      <c r="H44" s="181"/>
      <c r="I44" s="180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96" t="s">
        <v>125</v>
      </c>
      <c r="E45" s="18" t="s">
        <v>24</v>
      </c>
      <c r="F45" s="207">
        <f>'1 13'!F45+'1 14'!F45+'1 17'!F45+'2 01'!F45+'2 02'!F45+'2 03'!F45+'2 04'!F45+'2 05'!F45+'2 06'!F45+'2 07'!F45+'2 08'!F45+'2 09'!F45+'2 10'!F45+'2 11'!F45+'2 17'!F45+'2 20'!F45+'2 21'!F45+'3 01'!F45+'3 03'!F45+'3 05'!F45+'3 06'!F45+'3 09'!F45+'3 11'!F45+'3 12'!F45+'3 14'!F45+'3 15'!F45+'3 19'!F45</f>
        <v>1.4339999999999999</v>
      </c>
      <c r="G45" s="207">
        <f>'1 13'!G45+'1 14'!G45+'1 17'!G45+'2 01'!G45+'2 02'!G45+'2 03'!G45+'2 04'!G45+'2 05'!G45+'2 06'!G45+'2 07'!G45+'2 08'!G45+'2 09'!G45+'2 10'!G45+'2 11'!G45+'2 17'!G45+'2 20'!G45+'2 21'!G45+'3 01'!G45+'3 03'!G45+'3 05'!G45+'3 06'!G45+'3 09'!G45+'3 11'!G45+'3 12'!G45+'3 14'!G45+'3 15'!G45+'3 19'!G45</f>
        <v>1456.7690000000005</v>
      </c>
      <c r="H45" s="172">
        <f>'1 13'!H45+'1 14'!H45+'1 17'!H45+'2 01'!H45+'2 02'!H45+'2 03'!H45+'2 04'!H45+'2 05'!H45+'2 06'!H45+'2 07'!H45+'2 08'!H45+'2 09'!H45+'2 10'!H45+'2 11'!H45+'2 17'!H45+'2 20'!H45+'2 21'!H45+'3 01'!H45+'3 03'!H45+'3 05'!H45+'3 06'!H45+'3 09'!H45+'3 11'!H45+'3 12'!H45+'3 14'!H45+'3 15'!H45+'3 19'!H45</f>
        <v>0</v>
      </c>
      <c r="I45" s="172">
        <f>'1 13'!I45+'1 14'!I45+'1 17'!I45+'2 01'!I45+'2 02'!I45+'2 03'!I45+'2 04'!I45+'2 05'!I45+'2 06'!I45+'2 07'!I45+'2 08'!I45+'2 09'!I45+'2 10'!I45+'2 11'!I45+'2 17'!I45+'2 20'!I45+'2 21'!I45+'3 01'!I45+'3 03'!I45+'3 05'!I45+'3 06'!I45+'3 09'!I45+'3 11'!I45+'3 12'!I45+'3 14'!I45+'3 15'!I45+'3 19'!I45</f>
        <v>0</v>
      </c>
      <c r="J45" s="128"/>
    </row>
    <row r="46" spans="1:10" ht="15" customHeight="1">
      <c r="A46" s="232" t="s">
        <v>51</v>
      </c>
      <c r="B46" s="232"/>
      <c r="C46" s="232"/>
      <c r="D46" s="93"/>
      <c r="E46" s="4" t="s">
        <v>7</v>
      </c>
      <c r="F46" s="207">
        <f>'1 13'!F46+'1 14'!F46+'1 17'!F46+'2 01'!F46+'2 02'!F46+'2 03'!F46+'2 04'!F46+'2 05'!F46+'2 06'!F46+'2 07'!F46+'2 08'!F46+'2 09'!F46+'2 10'!F46+'2 11'!F46+'2 17'!F46+'2 20'!F46+'2 21'!F46+'3 01'!F46+'3 03'!F46+'3 05'!F46+'3 06'!F46+'3 09'!F46+'3 11'!F46+'3 12'!F46+'3 14'!F46+'3 15'!F46+'3 19'!F46</f>
        <v>0</v>
      </c>
      <c r="G46" s="207">
        <f>'1 13'!G46+'1 14'!G46+'1 17'!G46+'2 01'!G46+'2 02'!G46+'2 03'!G46+'2 04'!G46+'2 05'!G46+'2 06'!G46+'2 07'!G46+'2 08'!G46+'2 09'!G46+'2 10'!G46+'2 11'!G46+'2 17'!G46+'2 20'!G46+'2 21'!G46+'3 01'!G46+'3 03'!G46+'3 05'!G46+'3 06'!G46+'3 09'!G46+'3 11'!G46+'3 12'!G46+'3 14'!G46+'3 15'!G46+'3 19'!G46</f>
        <v>0</v>
      </c>
      <c r="H46" s="178"/>
      <c r="I46" s="172"/>
      <c r="J46" s="107"/>
    </row>
    <row r="47" spans="1:10" ht="17.25" customHeight="1">
      <c r="A47" s="231" t="s">
        <v>52</v>
      </c>
      <c r="B47" s="231"/>
      <c r="C47" s="231"/>
      <c r="D47" s="80"/>
      <c r="E47" s="4" t="s">
        <v>24</v>
      </c>
      <c r="F47" s="207">
        <f>'1 13'!F47+'1 14'!F47+'1 17'!F47+'2 01'!F47+'2 02'!F47+'2 03'!F47+'2 04'!F47+'2 05'!F47+'2 06'!F47+'2 07'!F47+'2 08'!F47+'2 09'!F47+'2 10'!F47+'2 11'!F47+'2 17'!F47+'2 20'!F47+'2 21'!F47+'3 01'!F47+'3 03'!F47+'3 05'!F47+'3 06'!F47+'3 09'!F47+'3 11'!F47+'3 12'!F47+'3 14'!F47+'3 15'!F47+'3 19'!F47</f>
        <v>0</v>
      </c>
      <c r="G47" s="207">
        <f>'1 13'!G47+'1 14'!G47+'1 17'!G47+'2 01'!G47+'2 02'!G47+'2 03'!G47+'2 04'!G47+'2 05'!G47+'2 06'!G47+'2 07'!G47+'2 08'!G47+'2 09'!G47+'2 10'!G47+'2 11'!G47+'2 17'!G47+'2 20'!G47+'2 21'!G47+'3 01'!G47+'3 03'!G47+'3 05'!G47+'3 06'!G47+'3 09'!G47+'3 11'!G47+'3 12'!G47+'3 14'!G47+'3 15'!G47+'3 19'!G47</f>
        <v>0</v>
      </c>
      <c r="H47" s="178"/>
      <c r="I47" s="172"/>
      <c r="J47" s="107"/>
    </row>
    <row r="48" spans="1:10">
      <c r="A48" s="232" t="s">
        <v>53</v>
      </c>
      <c r="B48" s="232"/>
      <c r="C48" s="232"/>
      <c r="D48" s="93" t="s">
        <v>126</v>
      </c>
      <c r="E48" s="4" t="s">
        <v>7</v>
      </c>
      <c r="F48" s="210">
        <f>'1 13'!F48+'1 14'!F48+'1 17'!F48+'2 01'!F48+'2 02'!F48+'2 03'!F48+'2 04'!F48+'2 05'!F48+'2 06'!F48+'2 07'!F48+'2 08'!F48+'2 09'!F48+'2 10'!F48+'2 11'!F48+'2 17'!F48+'2 20'!F48+'2 21'!F48+'3 01'!F48+'3 03'!F48+'3 05'!F48+'3 06'!F48+'3 09'!F48+'3 11'!F48+'3 12'!F48+'3 14'!F48+'3 15'!F48+'3 19'!F48</f>
        <v>27</v>
      </c>
      <c r="G48" s="207">
        <f>'1 13'!G48+'1 14'!G48+'1 17'!G48+'2 01'!G48+'2 02'!G48+'2 03'!G48+'2 04'!G48+'2 05'!G48+'2 06'!G48+'2 07'!G48+'2 08'!G48+'2 09'!G48+'2 10'!G48+'2 11'!G48+'2 17'!G48+'2 20'!G48+'2 21'!G48+'3 01'!G48+'3 03'!G48+'3 05'!G48+'3 06'!G48+'3 09'!G48+'3 11'!G48+'3 12'!G48+'3 14'!G48+'3 15'!G48+'3 19'!G48</f>
        <v>30.078000000000003</v>
      </c>
      <c r="H48" s="172">
        <f>'1 13'!H48+'1 14'!H48+'1 17'!H48+'2 01'!H48+'2 02'!H48+'2 03'!H48+'2 04'!H48+'2 05'!H48+'2 06'!H48+'2 07'!H48+'2 08'!H48+'2 09'!H48+'2 10'!H48+'2 11'!H48+'2 17'!H48+'2 20'!H48+'2 21'!H48+'3 01'!H48+'3 03'!H48+'3 05'!H48+'3 06'!H48+'3 09'!H48+'3 11'!H48+'3 12'!H48+'3 14'!H48+'3 15'!H48+'3 19'!H48</f>
        <v>0</v>
      </c>
      <c r="I48" s="172">
        <f>'1 13'!I48+'1 14'!I48+'1 17'!I48+'2 01'!I48+'2 02'!I48+'2 03'!I48+'2 04'!I48+'2 05'!I48+'2 06'!I48+'2 07'!I48+'2 08'!I48+'2 09'!I48+'2 10'!I48+'2 11'!I48+'2 17'!I48+'2 20'!I48+'2 21'!I48+'3 01'!I48+'3 03'!I48+'3 05'!I48+'3 06'!I48+'3 09'!I48+'3 11'!I48+'3 12'!I48+'3 14'!I48+'3 15'!I48+'3 19'!I48</f>
        <v>0</v>
      </c>
      <c r="J48" s="128"/>
    </row>
    <row r="49" spans="1:10">
      <c r="A49" s="232" t="s">
        <v>54</v>
      </c>
      <c r="B49" s="232"/>
      <c r="C49" s="232"/>
      <c r="D49" s="93"/>
      <c r="E49" s="4" t="s">
        <v>24</v>
      </c>
      <c r="F49" s="207">
        <f>'1 13'!F49+'1 14'!F49+'1 17'!F49+'2 01'!F49+'2 02'!F49+'2 03'!F49+'2 04'!F49+'2 05'!F49+'2 06'!F49+'2 07'!F49+'2 08'!F49+'2 09'!F49+'2 10'!F49+'2 11'!F49+'2 17'!F49+'2 20'!F49+'2 21'!F49+'3 01'!F49+'3 03'!F49+'3 05'!F49+'3 06'!F49+'3 09'!F49+'3 11'!F49+'3 12'!F49+'3 14'!F49+'3 15'!F49+'3 19'!F49</f>
        <v>0</v>
      </c>
      <c r="G49" s="207">
        <f>'1 13'!G49+'1 14'!G49+'1 17'!G49+'2 01'!G49+'2 02'!G49+'2 03'!G49+'2 04'!G49+'2 05'!G49+'2 06'!G49+'2 07'!G49+'2 08'!G49+'2 09'!G49+'2 10'!G49+'2 11'!G49+'2 17'!G49+'2 20'!G49+'2 21'!G49+'3 01'!G49+'3 03'!G49+'3 05'!G49+'3 06'!G49+'3 09'!G49+'3 11'!G49+'3 12'!G49+'3 14'!G49+'3 15'!G49+'3 19'!G49</f>
        <v>0</v>
      </c>
      <c r="H49" s="178"/>
      <c r="I49" s="172"/>
      <c r="J49" s="107"/>
    </row>
    <row r="50" spans="1:10" ht="15" customHeight="1">
      <c r="A50" s="232" t="s">
        <v>55</v>
      </c>
      <c r="B50" s="232"/>
      <c r="C50" s="232"/>
      <c r="D50" s="93"/>
      <c r="E50" s="4" t="s">
        <v>56</v>
      </c>
      <c r="F50" s="207">
        <f>'1 13'!F50+'1 14'!F50+'1 17'!F50+'2 01'!F50+'2 02'!F50+'2 03'!F50+'2 04'!F50+'2 05'!F50+'2 06'!F50+'2 07'!F50+'2 08'!F50+'2 09'!F50+'2 10'!F50+'2 11'!F50+'2 17'!F50+'2 20'!F50+'2 21'!F50+'3 01'!F50+'3 03'!F50+'3 05'!F50+'3 06'!F50+'3 09'!F50+'3 11'!F50+'3 12'!F50+'3 14'!F50+'3 15'!F50+'3 19'!F50</f>
        <v>0</v>
      </c>
      <c r="G50" s="207">
        <f>'1 13'!G50+'1 14'!G50+'1 17'!G50+'2 01'!G50+'2 02'!G50+'2 03'!G50+'2 04'!G50+'2 05'!G50+'2 06'!G50+'2 07'!G50+'2 08'!G50+'2 09'!G50+'2 10'!G50+'2 11'!G50+'2 17'!G50+'2 20'!G50+'2 21'!G50+'3 01'!G50+'3 03'!G50+'3 05'!G50+'3 06'!G50+'3 09'!G50+'3 11'!G50+'3 12'!G50+'3 14'!G50+'3 15'!G50+'3 19'!G50</f>
        <v>0</v>
      </c>
      <c r="H50" s="178"/>
      <c r="I50" s="172"/>
      <c r="J50" s="107"/>
    </row>
    <row r="51" spans="1:10" ht="13.9" customHeight="1">
      <c r="A51" s="232" t="s">
        <v>57</v>
      </c>
      <c r="B51" s="232"/>
      <c r="C51" s="232"/>
      <c r="D51" s="93"/>
      <c r="E51" s="4" t="s">
        <v>58</v>
      </c>
      <c r="F51" s="207">
        <f>'1 13'!F51+'1 14'!F51+'1 17'!F51+'2 01'!F51+'2 02'!F51+'2 03'!F51+'2 04'!F51+'2 05'!F51+'2 06'!F51+'2 07'!F51+'2 08'!F51+'2 09'!F51+'2 10'!F51+'2 11'!F51+'2 17'!F51+'2 20'!F51+'2 21'!F51+'3 01'!F51+'3 03'!F51+'3 05'!F51+'3 06'!F51+'3 09'!F51+'3 11'!F51+'3 12'!F51+'3 14'!F51+'3 15'!F51+'3 19'!F51</f>
        <v>0</v>
      </c>
      <c r="G51" s="207">
        <f>'1 13'!G51+'1 14'!G51+'1 17'!G51+'2 01'!G51+'2 02'!G51+'2 03'!G51+'2 04'!G51+'2 05'!G51+'2 06'!G51+'2 07'!G51+'2 08'!G51+'2 09'!G51+'2 10'!G51+'2 11'!G51+'2 17'!G51+'2 20'!G51+'2 21'!G51+'3 01'!G51+'3 03'!G51+'3 05'!G51+'3 06'!G51+'3 09'!G51+'3 11'!G51+'3 12'!G51+'3 14'!G51+'3 15'!G51+'3 19'!G51</f>
        <v>0</v>
      </c>
      <c r="H51" s="178"/>
      <c r="I51" s="172"/>
      <c r="J51" s="107"/>
    </row>
    <row r="52" spans="1:10" ht="17.45" customHeight="1">
      <c r="A52" s="232" t="s">
        <v>59</v>
      </c>
      <c r="B52" s="232"/>
      <c r="C52" s="232"/>
      <c r="D52" s="93"/>
      <c r="E52" s="4" t="s">
        <v>7</v>
      </c>
      <c r="F52" s="207">
        <f>'1 13'!F52+'1 14'!F52+'1 17'!F52+'2 01'!F52+'2 02'!F52+'2 03'!F52+'2 04'!F52+'2 05'!F52+'2 06'!F52+'2 07'!F52+'2 08'!F52+'2 09'!F52+'2 10'!F52+'2 11'!F52+'2 17'!F52+'2 20'!F52+'2 21'!F52+'3 01'!F52+'3 03'!F52+'3 05'!F52+'3 06'!F52+'3 09'!F52+'3 11'!F52+'3 12'!F52+'3 14'!F52+'3 15'!F52+'3 19'!F52</f>
        <v>0</v>
      </c>
      <c r="G52" s="207">
        <f>'1 13'!G52+'1 14'!G52+'1 17'!G52+'2 01'!G52+'2 02'!G52+'2 03'!G52+'2 04'!G52+'2 05'!G52+'2 06'!G52+'2 07'!G52+'2 08'!G52+'2 09'!G52+'2 10'!G52+'2 11'!G52+'2 17'!G52+'2 20'!G52+'2 21'!G52+'3 01'!G52+'3 03'!G52+'3 05'!G52+'3 06'!G52+'3 09'!G52+'3 11'!G52+'3 12'!G52+'3 14'!G52+'3 15'!G52+'3 19'!G52</f>
        <v>0</v>
      </c>
      <c r="H52" s="178"/>
      <c r="I52" s="172"/>
      <c r="J52" s="107"/>
    </row>
    <row r="53" spans="1:10">
      <c r="A53" s="234" t="s">
        <v>60</v>
      </c>
      <c r="B53" s="234"/>
      <c r="C53" s="234"/>
      <c r="D53" s="95" t="s">
        <v>125</v>
      </c>
      <c r="E53" s="4" t="s">
        <v>58</v>
      </c>
      <c r="F53" s="207">
        <f>'1 13'!F53+'1 14'!F53+'1 17'!F53+'2 01'!F53+'2 02'!F53+'2 03'!F53+'2 04'!F53+'2 05'!F53+'2 06'!F53+'2 07'!F53+'2 08'!F53+'2 09'!F53+'2 10'!F53+'2 11'!F53+'2 17'!F53+'2 20'!F53+'2 21'!F53+'3 01'!F53+'3 03'!F53+'3 05'!F53+'3 06'!F53+'3 09'!F53+'3 11'!F53+'3 12'!F53+'3 14'!F53+'3 15'!F53+'3 19'!F53</f>
        <v>6.3000000000000007</v>
      </c>
      <c r="G53" s="207">
        <f>'1 13'!G53+'1 14'!G53+'1 17'!G53+'2 01'!G53+'2 02'!G53+'2 03'!G53+'2 04'!G53+'2 05'!G53+'2 06'!G53+'2 07'!G53+'2 08'!G53+'2 09'!G53+'2 10'!G53+'2 11'!G53+'2 17'!G53+'2 20'!G53+'2 21'!G53+'3 01'!G53+'3 03'!G53+'3 05'!G53+'3 06'!G53+'3 09'!G53+'3 11'!G53+'3 12'!G53+'3 14'!G53+'3 15'!G53+'3 19'!G53</f>
        <v>4.93</v>
      </c>
      <c r="H53" s="178"/>
      <c r="I53" s="172"/>
      <c r="J53" s="107"/>
    </row>
    <row r="54" spans="1:10">
      <c r="A54" s="232" t="s">
        <v>61</v>
      </c>
      <c r="B54" s="232"/>
      <c r="C54" s="232"/>
      <c r="D54" s="93"/>
      <c r="E54" s="4" t="s">
        <v>56</v>
      </c>
      <c r="F54" s="207">
        <f>'1 13'!F54+'1 14'!F54+'1 17'!F54+'2 01'!F54+'2 02'!F54+'2 03'!F54+'2 04'!F54+'2 05'!F54+'2 06'!F54+'2 07'!F54+'2 08'!F54+'2 09'!F54+'2 10'!F54+'2 11'!F54+'2 17'!F54+'2 20'!F54+'2 21'!F54+'3 01'!F54+'3 03'!F54+'3 05'!F54+'3 06'!F54+'3 09'!F54+'3 11'!F54+'3 12'!F54+'3 14'!F54+'3 15'!F54+'3 19'!F54</f>
        <v>0</v>
      </c>
      <c r="G54" s="207">
        <f>'1 13'!G54+'1 14'!G54+'1 17'!G54+'2 01'!G54+'2 02'!G54+'2 03'!G54+'2 04'!G54+'2 05'!G54+'2 06'!G54+'2 07'!G54+'2 08'!G54+'2 09'!G54+'2 10'!G54+'2 11'!G54+'2 17'!G54+'2 20'!G54+'2 21'!G54+'3 01'!G54+'3 03'!G54+'3 05'!G54+'3 06'!G54+'3 09'!G54+'3 11'!G54+'3 12'!G54+'3 14'!G54+'3 15'!G54+'3 19'!G54</f>
        <v>0</v>
      </c>
      <c r="H54" s="178"/>
      <c r="I54" s="172"/>
      <c r="J54" s="107"/>
    </row>
    <row r="55" spans="1:10">
      <c r="A55" s="232" t="s">
        <v>137</v>
      </c>
      <c r="B55" s="232"/>
      <c r="C55" s="232"/>
      <c r="D55" s="93" t="s">
        <v>125</v>
      </c>
      <c r="E55" s="4" t="s">
        <v>7</v>
      </c>
      <c r="F55" s="210">
        <f>'1 13'!F55+'1 14'!F55+'1 17'!F55+'2 01'!F55+'2 02'!F55+'2 03'!F55+'2 04'!F55+'2 05'!F55+'2 06'!F55+'2 07'!F55+'2 08'!F55+'2 09'!F55+'2 10'!F55+'2 11'!F55+'2 17'!F55+'2 20'!F55+'2 21'!F55+'3 01'!F55+'3 03'!F55+'3 05'!F55+'3 06'!F55+'3 09'!F55+'3 11'!F55+'3 12'!F55+'3 14'!F55+'3 15'!F55+'3 19'!F55</f>
        <v>27</v>
      </c>
      <c r="G55" s="207">
        <f>'1 13'!G55+'1 14'!G55+'1 17'!G55+'2 01'!G55+'2 02'!G55+'2 03'!G55+'2 04'!G55+'2 05'!G55+'2 06'!G55+'2 07'!G55+'2 08'!G55+'2 09'!G55+'2 10'!G55+'2 11'!G55+'2 17'!G55+'2 20'!G55+'2 21'!G55+'3 01'!G55+'3 03'!G55+'3 05'!G55+'3 06'!G55+'3 09'!G55+'3 11'!G55+'3 12'!G55+'3 14'!G55+'3 15'!G55+'3 19'!G55</f>
        <v>917.755</v>
      </c>
      <c r="H55" s="172">
        <f>'1 13'!H55+'1 14'!H55+'1 17'!H55+'2 01'!H55+'2 02'!H55+'2 03'!H55+'2 04'!H55+'2 05'!H55+'2 06'!H55+'2 07'!H55+'2 08'!H55+'2 09'!H55+'2 10'!H55+'2 11'!H55+'2 17'!H55+'2 20'!H55+'2 21'!H55+'3 01'!H55+'3 03'!H55+'3 05'!H55+'3 06'!H55+'3 09'!H55+'3 11'!H55+'3 12'!H55+'3 14'!H55+'3 15'!H55+'3 19'!H55</f>
        <v>0</v>
      </c>
      <c r="I55" s="172">
        <f>'1 13'!I55+'1 14'!I55+'1 17'!I55+'2 01'!I55+'2 02'!I55+'2 03'!I55+'2 04'!I55+'2 05'!I55+'2 06'!I55+'2 07'!I55+'2 08'!I55+'2 09'!I55+'2 10'!I55+'2 11'!I55+'2 17'!I55+'2 20'!I55+'2 21'!I55+'3 01'!I55+'3 03'!I55+'3 05'!I55+'3 06'!I55+'3 09'!I55+'3 11'!I55+'3 12'!I55+'3 14'!I55+'3 15'!I55+'3 19'!I55</f>
        <v>0</v>
      </c>
      <c r="J55" s="107"/>
    </row>
    <row r="56" spans="1:10" ht="15.75" thickBot="1">
      <c r="A56" s="233" t="s">
        <v>62</v>
      </c>
      <c r="B56" s="233"/>
      <c r="C56" s="233"/>
      <c r="D56" s="94" t="s">
        <v>125</v>
      </c>
      <c r="E56" s="15" t="s">
        <v>7</v>
      </c>
      <c r="F56" s="210">
        <f>'1 13'!F56+'1 14'!F56+'1 17'!F56+'2 01'!F56+'2 02'!F56+'2 03'!F56+'2 04'!F56+'2 05'!F56+'2 06'!F56+'2 07'!F56+'2 08'!F56+'2 09'!F56+'2 10'!F56+'2 11'!F56+'2 17'!F56+'2 20'!F56+'2 21'!F56+'3 01'!F56+'3 03'!F56+'3 05'!F56+'3 06'!F56+'3 09'!F56+'3 11'!F56+'3 12'!F56+'3 14'!F56+'3 15'!F56+'3 19'!F56</f>
        <v>27</v>
      </c>
      <c r="G56" s="207">
        <f>'1 13'!G56+'1 14'!G56+'1 17'!G56+'2 01'!G56+'2 02'!G56+'2 03'!G56+'2 04'!G56+'2 05'!G56+'2 06'!G56+'2 07'!G56+'2 08'!G56+'2 09'!G56+'2 10'!G56+'2 11'!G56+'2 17'!G56+'2 20'!G56+'2 21'!G56+'3 01'!G56+'3 03'!G56+'3 05'!G56+'3 06'!G56+'3 09'!G56+'3 11'!G56+'3 12'!G56+'3 14'!G56+'3 15'!G56+'3 19'!G56</f>
        <v>30.542999999999999</v>
      </c>
      <c r="H56" s="172">
        <f>'1 13'!H56+'1 14'!H56+'1 17'!H56+'2 01'!H56+'2 02'!H56+'2 03'!H56+'2 04'!H56+'2 05'!H56+'2 06'!H56+'2 07'!H56+'2 08'!H56+'2 09'!H56+'2 10'!H56+'2 11'!H56+'2 17'!H56+'2 20'!H56+'2 21'!H56+'3 01'!H56+'3 03'!H56+'3 05'!H56+'3 06'!H56+'3 09'!H56+'3 11'!H56+'3 12'!H56+'3 14'!H56+'3 15'!H56+'3 19'!H56</f>
        <v>0</v>
      </c>
      <c r="I56" s="172">
        <f>'1 13'!I56+'1 14'!I56+'1 17'!I56+'2 01'!I56+'2 02'!I56+'2 03'!I56+'2 04'!I56+'2 05'!I56+'2 06'!I56+'2 07'!I56+'2 08'!I56+'2 09'!I56+'2 10'!I56+'2 11'!I56+'2 17'!I56+'2 20'!I56+'2 21'!I56+'3 01'!I56+'3 03'!I56+'3 05'!I56+'3 06'!I56+'3 09'!I56+'3 11'!I56+'3 12'!I56+'3 14'!I56+'3 15'!I56+'3 19'!I56</f>
        <v>0</v>
      </c>
      <c r="J56" s="104"/>
    </row>
    <row r="57" spans="1:10" ht="15.75" thickBot="1">
      <c r="A57" s="228" t="s">
        <v>63</v>
      </c>
      <c r="B57" s="229"/>
      <c r="C57" s="229"/>
      <c r="D57" s="88"/>
      <c r="E57" s="20" t="s">
        <v>56</v>
      </c>
      <c r="F57" s="209"/>
      <c r="G57" s="208">
        <f>G58+G59+G60+G61+G62+G63+G64+G65</f>
        <v>867.42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87"/>
      <c r="E58" s="18" t="s">
        <v>56</v>
      </c>
      <c r="F58" s="207">
        <f>'1 13'!F58+'1 14'!F58+'1 17'!F58+'2 01'!F58+'2 02'!F58+'2 03'!F58+'2 04'!F58+'2 05'!F58+'2 06'!F58+'2 07'!F58+'2 08'!F58+'2 09'!F58+'2 10'!F58+'2 11'!F58+'2 17'!F58+'2 20'!F58+'2 21'!F58+'3 01'!F58+'3 03'!F58+'3 05'!F58+'3 06'!F58+'3 09'!F58+'3 11'!F58+'3 12'!F58+'3 14'!F58+'3 15'!F58+'3 19'!F58</f>
        <v>0</v>
      </c>
      <c r="G58" s="207">
        <f>'1 13'!G58+'1 14'!G58+'1 17'!G58+'2 01'!G58+'2 02'!G58+'2 03'!G58+'2 04'!G58+'2 05'!G58+'2 06'!G58+'2 07'!G58+'2 08'!G58+'2 09'!G58+'2 10'!G58+'2 11'!G58+'2 17'!G58+'2 20'!G58+'2 21'!G58+'3 01'!G58+'3 03'!G58+'3 05'!G58+'3 06'!G58+'3 09'!G58+'3 11'!G58+'3 12'!G58+'3 14'!G58+'3 15'!G58+'3 19'!G58</f>
        <v>0</v>
      </c>
      <c r="H58" s="172">
        <f>'1 13'!H58+'1 14'!H58+'1 17'!H58+'2 01'!H58+'2 02'!H58+'2 03'!H58+'2 04'!H58+'2 05'!H58+'2 06'!H58+'2 07'!H58+'2 08'!H58+'2 09'!H58+'2 10'!H58+'2 11'!H58+'2 17'!H58+'2 20'!H58+'2 21'!H58+'3 01'!H58+'3 03'!H58+'3 05'!H58+'3 06'!H58+'3 09'!H58+'3 11'!H58+'3 12'!H58+'3 14'!H58+'3 15'!H58+'3 19'!H58</f>
        <v>0</v>
      </c>
      <c r="I58" s="172">
        <f>'1 13'!I58+'1 14'!I58+'1 17'!I58+'2 01'!I58+'2 02'!I58+'2 03'!I58+'2 04'!I58+'2 05'!I58+'2 06'!I58+'2 07'!I58+'2 08'!I58+'2 09'!I58+'2 10'!I58+'2 11'!I58+'2 17'!I58+'2 20'!I58+'2 21'!I58+'3 01'!I58+'3 03'!I58+'3 05'!I58+'3 06'!I58+'3 09'!I58+'3 11'!I58+'3 12'!I58+'3 14'!I58+'3 15'!I58+'3 19'!I58</f>
        <v>0</v>
      </c>
      <c r="J58" s="128"/>
    </row>
    <row r="59" spans="1:10">
      <c r="A59" s="226" t="s">
        <v>65</v>
      </c>
      <c r="B59" s="226"/>
      <c r="C59" s="226"/>
      <c r="D59" s="84"/>
      <c r="E59" s="4" t="s">
        <v>66</v>
      </c>
      <c r="F59" s="207">
        <f>'1 13'!F59+'1 14'!F59+'1 17'!F59+'2 01'!F59+'2 02'!F59+'2 03'!F59+'2 04'!F59+'2 05'!F59+'2 06'!F59+'2 07'!F59+'2 08'!F59+'2 09'!F59+'2 10'!F59+'2 11'!F59+'2 17'!F59+'2 20'!F59+'2 21'!F59+'3 01'!F59+'3 03'!F59+'3 05'!F59+'3 06'!F59+'3 09'!F59+'3 11'!F59+'3 12'!F59+'3 14'!F59+'3 15'!F59+'3 19'!F59</f>
        <v>100</v>
      </c>
      <c r="G59" s="207">
        <f>'1 13'!G59+'1 14'!G59+'1 17'!G59+'2 01'!G59+'2 02'!G59+'2 03'!G59+'2 04'!G59+'2 05'!G59+'2 06'!G59+'2 07'!G59+'2 08'!G59+'2 09'!G59+'2 10'!G59+'2 11'!G59+'2 17'!G59+'2 20'!G59+'2 21'!G59+'3 01'!G59+'3 03'!G59+'3 05'!G59+'3 06'!G59+'3 09'!G59+'3 11'!G59+'3 12'!G59+'3 14'!G59+'3 15'!G59+'3 19'!G59</f>
        <v>50.027000000000001</v>
      </c>
      <c r="H59" s="178"/>
      <c r="I59" s="172"/>
      <c r="J59" s="107"/>
    </row>
    <row r="60" spans="1:10">
      <c r="A60" s="231" t="s">
        <v>67</v>
      </c>
      <c r="B60" s="231"/>
      <c r="C60" s="231"/>
      <c r="D60" s="80"/>
      <c r="E60" s="4" t="s">
        <v>56</v>
      </c>
      <c r="F60" s="207">
        <f>'1 13'!F60+'1 14'!F60+'1 17'!F60+'2 01'!F60+'2 02'!F60+'2 03'!F60+'2 04'!F60+'2 05'!F60+'2 06'!F60+'2 07'!F60+'2 08'!F60+'2 09'!F60+'2 10'!F60+'2 11'!F60+'2 17'!F60+'2 20'!F60+'2 21'!F60+'3 01'!F60+'3 03'!F60+'3 05'!F60+'3 06'!F60+'3 09'!F60+'3 11'!F60+'3 12'!F60+'3 14'!F60+'3 15'!F60+'3 19'!F60</f>
        <v>100</v>
      </c>
      <c r="G60" s="207">
        <f>'1 13'!G60+'1 14'!G60+'1 17'!G60+'2 01'!G60+'2 02'!G60+'2 03'!G60+'2 04'!G60+'2 05'!G60+'2 06'!G60+'2 07'!G60+'2 08'!G60+'2 09'!G60+'2 10'!G60+'2 11'!G60+'2 17'!G60+'2 20'!G60+'2 21'!G60+'3 01'!G60+'3 03'!G60+'3 05'!G60+'3 06'!G60+'3 09'!G60+'3 11'!G60+'3 12'!G60+'3 14'!G60+'3 15'!G60+'3 19'!G60</f>
        <v>769.09299999999996</v>
      </c>
      <c r="H60" s="178"/>
      <c r="I60" s="172"/>
      <c r="J60" s="107"/>
    </row>
    <row r="61" spans="1:10">
      <c r="A61" s="231" t="s">
        <v>174</v>
      </c>
      <c r="B61" s="231"/>
      <c r="C61" s="231"/>
      <c r="D61" s="80" t="s">
        <v>124</v>
      </c>
      <c r="E61" s="4" t="s">
        <v>68</v>
      </c>
      <c r="F61" s="207">
        <f>'1 13'!F61+'1 14'!F61+'1 17'!F61+'2 01'!F61+'2 02'!F61+'2 03'!F61+'2 04'!F61+'2 05'!F61+'2 06'!F61+'2 07'!F61+'2 08'!F61+'2 09'!F61+'2 10'!F61+'2 11'!F61+'2 17'!F61+'2 20'!F61+'2 21'!F61+'3 01'!F61+'3 03'!F61+'3 05'!F61+'3 06'!F61+'3 09'!F61+'3 11'!F61+'3 12'!F61+'3 14'!F61+'3 15'!F61+'3 19'!F61</f>
        <v>0.10800000000000007</v>
      </c>
      <c r="G61" s="207">
        <f>'1 13'!G61+'1 14'!G61+'1 17'!G61+'2 01'!G61+'2 02'!G61+'2 03'!G61+'2 04'!G61+'2 05'!G61+'2 06'!G61+'2 07'!G61+'2 08'!G61+'2 09'!G61+'2 10'!G61+'2 11'!G61+'2 17'!G61+'2 20'!G61+'2 21'!G61+'3 01'!G61+'3 03'!G61+'3 05'!G61+'3 06'!G61+'3 09'!G61+'3 11'!G61+'3 12'!G61+'3 14'!G61+'3 15'!G61+'3 19'!G61</f>
        <v>31.049999999999983</v>
      </c>
      <c r="H61" s="172">
        <f>'1 13'!H61+'1 14'!H61+'1 17'!H61+'2 01'!H61+'2 02'!H61+'2 03'!H61+'2 04'!H61+'2 05'!H61+'2 06'!H61+'2 07'!H61+'2 08'!H61+'2 09'!H61+'2 10'!H61+'2 11'!H61+'2 17'!H61+'2 20'!H61+'2 21'!H61+'3 01'!H61+'3 03'!H61+'3 05'!H61+'3 06'!H61+'3 09'!H61+'3 11'!H61+'3 12'!H61+'3 14'!H61+'3 15'!H61+'3 19'!H61</f>
        <v>0</v>
      </c>
      <c r="I61" s="172">
        <f>'1 13'!I61+'1 14'!I61+'1 17'!I61+'2 01'!I61+'2 02'!I61+'2 03'!I61+'2 04'!I61+'2 05'!I61+'2 06'!I61+'2 07'!I61+'2 08'!I61+'2 09'!I61+'2 10'!I61+'2 11'!I61+'2 17'!I61+'2 20'!I61+'2 21'!I61+'3 01'!I61+'3 03'!I61+'3 05'!I61+'3 06'!I61+'3 09'!I61+'3 11'!I61+'3 12'!I61+'3 14'!I61+'3 15'!I61+'3 19'!I61</f>
        <v>0</v>
      </c>
      <c r="J61" s="107"/>
    </row>
    <row r="62" spans="1:10">
      <c r="A62" s="231" t="s">
        <v>168</v>
      </c>
      <c r="B62" s="231"/>
      <c r="C62" s="231"/>
      <c r="D62" s="80" t="s">
        <v>129</v>
      </c>
      <c r="E62" s="4" t="s">
        <v>56</v>
      </c>
      <c r="F62" s="210">
        <f>'1 13'!F62+'1 14'!F62+'1 17'!F62+'2 01'!F62+'2 02'!F62+'2 03'!F62+'2 04'!F62+'2 05'!F62+'2 06'!F62+'2 07'!F62+'2 08'!F62+'2 09'!F62+'2 10'!F62+'2 11'!F62+'2 17'!F62+'2 20'!F62+'2 21'!F62+'3 01'!F62+'3 03'!F62+'3 05'!F62+'3 06'!F62+'3 09'!F62+'3 11'!F62+'3 12'!F62+'3 14'!F62+'3 15'!F62+'3 19'!F62</f>
        <v>23</v>
      </c>
      <c r="G62" s="207">
        <f>'1 13'!G62+'1 14'!G62+'1 17'!G62+'2 01'!G62+'2 02'!G62+'2 03'!G62+'2 04'!G62+'2 05'!G62+'2 06'!G62+'2 07'!G62+'2 08'!G62+'2 09'!G62+'2 10'!G62+'2 11'!G62+'2 17'!G62+'2 20'!G62+'2 21'!G62+'3 01'!G62+'3 03'!G62+'3 05'!G62+'3 06'!G62+'3 09'!G62+'3 11'!G62+'3 12'!G62+'3 14'!G62+'3 15'!G62+'3 19'!G62</f>
        <v>17.25</v>
      </c>
      <c r="H62" s="172">
        <f>'1 13'!H62+'1 14'!H62+'1 17'!H62+'2 01'!H62+'2 02'!H62+'2 03'!H62+'2 04'!H62+'2 05'!H62+'2 06'!H62+'2 07'!H62+'2 08'!H62+'2 09'!H62+'2 10'!H62+'2 11'!H62+'2 17'!H62+'2 20'!H62+'2 21'!H62+'3 01'!H62+'3 03'!H62+'3 05'!H62+'3 06'!H62+'3 09'!H62+'3 11'!H62+'3 12'!H62+'3 14'!H62+'3 15'!H62+'3 19'!H62</f>
        <v>0</v>
      </c>
      <c r="I62" s="172">
        <f>'1 13'!I62+'1 14'!I62+'1 17'!I62+'2 01'!I62+'2 02'!I62+'2 03'!I62+'2 04'!I62+'2 05'!I62+'2 06'!I62+'2 07'!I62+'2 08'!I62+'2 09'!I62+'2 10'!I62+'2 11'!I62+'2 17'!I62+'2 20'!I62+'2 21'!I62+'3 01'!I62+'3 03'!I62+'3 05'!I62+'3 06'!I62+'3 09'!I62+'3 11'!I62+'3 12'!I62+'3 14'!I62+'3 15'!I62+'3 19'!I62</f>
        <v>0</v>
      </c>
      <c r="J62" s="107"/>
    </row>
    <row r="63" spans="1:10">
      <c r="A63" s="231" t="s">
        <v>69</v>
      </c>
      <c r="B63" s="231"/>
      <c r="C63" s="231"/>
      <c r="D63" s="80"/>
      <c r="E63" s="4" t="s">
        <v>56</v>
      </c>
      <c r="F63" s="207">
        <f>'1 13'!F63+'1 14'!F63+'1 17'!F63+'2 01'!F63+'2 02'!F63+'2 03'!F63+'2 04'!F63+'2 05'!F63+'2 06'!F63+'2 07'!F63+'2 08'!F63+'2 09'!F63+'2 10'!F63+'2 11'!F63+'2 17'!F63+'2 20'!F63+'2 21'!F63+'3 01'!F63+'3 03'!F63+'3 05'!F63+'3 06'!F63+'3 09'!F63+'3 11'!F63+'3 12'!F63+'3 14'!F63+'3 15'!F63+'3 19'!F63</f>
        <v>0</v>
      </c>
      <c r="G63" s="207">
        <f>'1 13'!G63+'1 14'!G63+'1 17'!G63+'2 01'!G63+'2 02'!G63+'2 03'!G63+'2 04'!G63+'2 05'!G63+'2 06'!G63+'2 07'!G63+'2 08'!G63+'2 09'!G63+'2 10'!G63+'2 11'!G63+'2 17'!G63+'2 20'!G63+'2 21'!G63+'3 01'!G63+'3 03'!G63+'3 05'!G63+'3 06'!G63+'3 09'!G63+'3 11'!G63+'3 12'!G63+'3 14'!G63+'3 15'!G63+'3 19'!G63</f>
        <v>0</v>
      </c>
      <c r="H63" s="178"/>
      <c r="I63" s="172"/>
      <c r="J63" s="107"/>
    </row>
    <row r="64" spans="1:10">
      <c r="A64" s="231" t="s">
        <v>70</v>
      </c>
      <c r="B64" s="231"/>
      <c r="C64" s="231"/>
      <c r="D64" s="80"/>
      <c r="E64" s="4" t="s">
        <v>56</v>
      </c>
      <c r="F64" s="207">
        <f>'1 13'!F64+'1 14'!F64+'1 17'!F64+'2 01'!F64+'2 02'!F64+'2 03'!F64+'2 04'!F64+'2 05'!F64+'2 06'!F64+'2 07'!F64+'2 08'!F64+'2 09'!F64+'2 10'!F64+'2 11'!F64+'2 17'!F64+'2 20'!F64+'2 21'!F64+'3 01'!F64+'3 03'!F64+'3 05'!F64+'3 06'!F64+'3 09'!F64+'3 11'!F64+'3 12'!F64+'3 14'!F64+'3 15'!F64+'3 19'!F64</f>
        <v>0</v>
      </c>
      <c r="G64" s="207">
        <f>'1 13'!G64+'1 14'!G64+'1 17'!G64+'2 01'!G64+'2 02'!G64+'2 03'!G64+'2 04'!G64+'2 05'!G64+'2 06'!G64+'2 07'!G64+'2 08'!G64+'2 09'!G64+'2 10'!G64+'2 11'!G64+'2 17'!G64+'2 20'!G64+'2 21'!G64+'3 01'!G64+'3 03'!G64+'3 05'!G64+'3 06'!G64+'3 09'!G64+'3 11'!G64+'3 12'!G64+'3 14'!G64+'3 15'!G64+'3 19'!G64</f>
        <v>0</v>
      </c>
      <c r="H64" s="172">
        <f>'1 13'!H64+'1 14'!H64+'1 17'!H64+'2 01'!H64+'2 02'!H64+'2 03'!H64+'2 04'!H64+'2 05'!H64+'2 06'!H64+'2 07'!H64+'2 08'!H64+'2 09'!H64+'2 10'!H64+'2 11'!H64+'2 17'!H64+'2 20'!H64+'2 21'!H64+'3 01'!H64+'3 03'!H64+'3 05'!H64+'3 06'!H64+'3 09'!H64+'3 11'!H64+'3 12'!H64+'3 14'!H64+'3 15'!H64+'3 19'!H64</f>
        <v>0</v>
      </c>
      <c r="I64" s="172">
        <f>'1 13'!I64+'1 14'!I64+'1 17'!I64+'2 01'!I64+'2 02'!I64+'2 03'!I64+'2 04'!I64+'2 05'!I64+'2 06'!I64+'2 07'!I64+'2 08'!I64+'2 09'!I64+'2 10'!I64+'2 11'!I64+'2 17'!I64+'2 20'!I64+'2 21'!I64+'3 01'!I64+'3 03'!I64+'3 05'!I64+'3 06'!I64+'3 09'!I64+'3 11'!I64+'3 12'!I64+'3 14'!I64+'3 15'!I64+'3 19'!I64</f>
        <v>0</v>
      </c>
      <c r="J64" s="107"/>
    </row>
    <row r="65" spans="1:10" ht="15.75" thickBot="1">
      <c r="A65" s="227" t="s">
        <v>71</v>
      </c>
      <c r="B65" s="227"/>
      <c r="C65" s="227"/>
      <c r="D65" s="86"/>
      <c r="E65" s="15" t="s">
        <v>56</v>
      </c>
      <c r="F65" s="207">
        <f>'1 13'!F65+'1 14'!F65+'1 17'!F65+'2 01'!F65+'2 02'!F65+'2 03'!F65+'2 04'!F65+'2 05'!F65+'2 06'!F65+'2 07'!F65+'2 08'!F65+'2 09'!F65+'2 10'!F65+'2 11'!F65+'2 17'!F65+'2 20'!F65+'2 21'!F65+'3 01'!F65+'3 03'!F65+'3 05'!F65+'3 06'!F65+'3 09'!F65+'3 11'!F65+'3 12'!F65+'3 14'!F65+'3 15'!F65+'3 19'!F65</f>
        <v>0</v>
      </c>
      <c r="G65" s="207">
        <f>'1 13'!G65+'1 14'!G65+'1 17'!G65+'2 01'!G65+'2 02'!G65+'2 03'!G65+'2 04'!G65+'2 05'!G65+'2 06'!G65+'2 07'!G65+'2 08'!G65+'2 09'!G65+'2 10'!G65+'2 11'!G65+'2 17'!G65+'2 20'!G65+'2 21'!G65+'3 01'!G65+'3 03'!G65+'3 05'!G65+'3 06'!G65+'3 09'!G65+'3 11'!G65+'3 12'!G65+'3 14'!G65+'3 15'!G65+'3 19'!G65</f>
        <v>0</v>
      </c>
      <c r="H65" s="176"/>
      <c r="I65" s="172"/>
      <c r="J65" s="104"/>
    </row>
    <row r="66" spans="1:10" ht="15.75" thickBot="1">
      <c r="A66" s="228" t="s">
        <v>72</v>
      </c>
      <c r="B66" s="229"/>
      <c r="C66" s="229"/>
      <c r="D66" s="88"/>
      <c r="E66" s="20"/>
      <c r="F66" s="209"/>
      <c r="G66" s="208">
        <f>G67+G69+G71+G72+G73+G74+G75+G76+G77+G78+G79+G80+G81+G82+G83+G84+G85+G86+G87+G88+G89</f>
        <v>3648.08</v>
      </c>
      <c r="H66" s="181"/>
      <c r="I66" s="203">
        <f>I67+I69+I71+I72+I73+I74+I75+I76+I77+I78+I79+I80+I81+I82+I83+I84+I85+I86+I87+I88+I89</f>
        <v>0</v>
      </c>
      <c r="J66" s="124"/>
    </row>
    <row r="67" spans="1:10">
      <c r="A67" s="247" t="s">
        <v>74</v>
      </c>
      <c r="B67" s="247"/>
      <c r="C67" s="247"/>
      <c r="D67" s="89"/>
      <c r="E67" s="4" t="s">
        <v>73</v>
      </c>
      <c r="F67" s="210">
        <f>'1 13'!F67+'1 14'!F67+'1 17'!F67+'2 01'!F67+'2 02'!F67+'2 03'!F67+'2 04'!F67+'2 05'!F67+'2 06'!F67+'2 07'!F67+'2 08'!F67+'2 09'!F67+'2 10'!F67+'2 11'!F67+'2 17'!F67+'2 20'!F67+'2 21'!F67+'3 01'!F67+'3 03'!F67+'3 05'!F67+'3 06'!F67+'3 09'!F67+'3 11'!F67+'3 12'!F67+'3 14'!F67+'3 15'!F67+'3 19'!F67</f>
        <v>20</v>
      </c>
      <c r="G67" s="207">
        <f>'1 13'!G67+'1 14'!G67+'1 17'!G67+'2 01'!G67+'2 02'!G67+'2 03'!G67+'2 04'!G67+'2 05'!G67+'2 06'!G67+'2 07'!G67+'2 08'!G67+'2 09'!G67+'2 10'!G67+'2 11'!G67+'2 17'!G67+'2 20'!G67+'2 21'!G67+'3 01'!G67+'3 03'!G67+'3 05'!G67+'3 06'!G67+'3 09'!G67+'3 11'!G67+'3 12'!G67+'3 14'!G67+'3 15'!G67+'3 19'!G67</f>
        <v>3000</v>
      </c>
      <c r="H67" s="178"/>
      <c r="I67" s="172"/>
      <c r="J67" s="107"/>
    </row>
    <row r="68" spans="1:10">
      <c r="A68" s="247" t="s">
        <v>75</v>
      </c>
      <c r="B68" s="247"/>
      <c r="C68" s="247"/>
      <c r="D68" s="199"/>
      <c r="E68" s="10" t="s">
        <v>73</v>
      </c>
      <c r="F68" s="207">
        <f>'1 13'!F68+'1 14'!F68+'1 17'!F68+'2 01'!F68+'2 02'!F68+'2 03'!F68+'2 04'!F68+'2 05'!F68+'2 06'!F68+'2 07'!F68+'2 08'!F68+'2 09'!F68+'2 10'!F68+'2 11'!F68+'2 17'!F68+'2 20'!F68+'2 21'!F68+'3 01'!F68+'3 03'!F68+'3 05'!F68+'3 06'!F68+'3 09'!F68+'3 11'!F68+'3 12'!F68+'3 14'!F68+'3 15'!F68+'3 19'!F68</f>
        <v>0</v>
      </c>
      <c r="G68" s="207">
        <f>'1 13'!G68+'1 14'!G68+'1 17'!G68+'2 01'!G68+'2 02'!G68+'2 03'!G68+'2 04'!G68+'2 05'!G68+'2 06'!G68+'2 07'!G68+'2 08'!G68+'2 09'!G68+'2 10'!G68+'2 11'!G68+'2 17'!G68+'2 20'!G68+'2 21'!G68+'3 01'!G68+'3 03'!G68+'3 05'!G68+'3 06'!G68+'3 09'!G68+'3 11'!G68+'3 12'!G68+'3 14'!G68+'3 15'!G68+'3 19'!G68</f>
        <v>0</v>
      </c>
      <c r="H68" s="178"/>
      <c r="I68" s="172"/>
      <c r="J68" s="200"/>
    </row>
    <row r="69" spans="1:10">
      <c r="A69" s="231" t="s">
        <v>76</v>
      </c>
      <c r="B69" s="231"/>
      <c r="C69" s="231"/>
      <c r="D69" s="80"/>
      <c r="E69" s="4" t="s">
        <v>73</v>
      </c>
      <c r="F69" s="207">
        <f>'1 13'!F69+'1 14'!F69+'1 17'!F69+'2 01'!F69+'2 02'!F69+'2 03'!F69+'2 04'!F69+'2 05'!F69+'2 06'!F69+'2 07'!F69+'2 08'!F69+'2 09'!F69+'2 10'!F69+'2 11'!F69+'2 17'!F69+'2 20'!F69+'2 21'!F69+'3 01'!F69+'3 03'!F69+'3 05'!F69+'3 06'!F69+'3 09'!F69+'3 11'!F69+'3 12'!F69+'3 14'!F69+'3 15'!F69+'3 19'!F69</f>
        <v>0</v>
      </c>
      <c r="G69" s="207">
        <f>'1 13'!G69+'1 14'!G69+'1 17'!G69+'2 01'!G69+'2 02'!G69+'2 03'!G69+'2 04'!G69+'2 05'!G69+'2 06'!G69+'2 07'!G69+'2 08'!G69+'2 09'!G69+'2 10'!G69+'2 11'!G69+'2 17'!G69+'2 20'!G69+'2 21'!G69+'3 01'!G69+'3 03'!G69+'3 05'!G69+'3 06'!G69+'3 09'!G69+'3 11'!G69+'3 12'!G69+'3 14'!G69+'3 15'!G69+'3 19'!G69</f>
        <v>0</v>
      </c>
      <c r="H69" s="178"/>
      <c r="I69" s="172"/>
      <c r="J69" s="107"/>
    </row>
    <row r="70" spans="1:10">
      <c r="A70" s="247" t="s">
        <v>75</v>
      </c>
      <c r="B70" s="247"/>
      <c r="C70" s="247"/>
      <c r="D70" s="199"/>
      <c r="E70" s="10" t="s">
        <v>73</v>
      </c>
      <c r="F70" s="207">
        <f>'1 13'!F70+'1 14'!F70+'1 17'!F70+'2 01'!F70+'2 02'!F70+'2 03'!F70+'2 04'!F70+'2 05'!F70+'2 06'!F70+'2 07'!F70+'2 08'!F70+'2 09'!F70+'2 10'!F70+'2 11'!F70+'2 17'!F70+'2 20'!F70+'2 21'!F70+'3 01'!F70+'3 03'!F70+'3 05'!F70+'3 06'!F70+'3 09'!F70+'3 11'!F70+'3 12'!F70+'3 14'!F70+'3 15'!F70+'3 19'!F70</f>
        <v>0</v>
      </c>
      <c r="G70" s="207">
        <f>'1 13'!G70+'1 14'!G70+'1 17'!G70+'2 01'!G70+'2 02'!G70+'2 03'!G70+'2 04'!G70+'2 05'!G70+'2 06'!G70+'2 07'!G70+'2 08'!G70+'2 09'!G70+'2 10'!G70+'2 11'!G70+'2 17'!G70+'2 20'!G70+'2 21'!G70+'3 01'!G70+'3 03'!G70+'3 05'!G70+'3 06'!G70+'3 09'!G70+'3 11'!G70+'3 12'!G70+'3 14'!G70+'3 15'!G70+'3 19'!G70</f>
        <v>0</v>
      </c>
      <c r="H70" s="178"/>
      <c r="I70" s="172"/>
      <c r="J70" s="200"/>
    </row>
    <row r="71" spans="1:10">
      <c r="A71" s="226" t="s">
        <v>78</v>
      </c>
      <c r="B71" s="226"/>
      <c r="C71" s="226"/>
      <c r="D71" s="92"/>
      <c r="E71" s="4"/>
      <c r="F71" s="207">
        <f>'1 13'!F71+'1 14'!F71+'1 17'!F71+'2 01'!F71+'2 02'!F71+'2 03'!F71+'2 04'!F71+'2 05'!F71+'2 06'!F71+'2 07'!F71+'2 08'!F71+'2 09'!F71+'2 10'!F71+'2 11'!F71+'2 17'!F71+'2 20'!F71+'2 21'!F71+'3 01'!F71+'3 03'!F71+'3 05'!F71+'3 06'!F71+'3 09'!F71+'3 11'!F71+'3 12'!F71+'3 14'!F71+'3 15'!F71+'3 19'!F71</f>
        <v>0</v>
      </c>
      <c r="G71" s="207">
        <f>'1 13'!G71+'1 14'!G71+'1 17'!G71+'2 01'!G71+'2 02'!G71+'2 03'!G71+'2 04'!G71+'2 05'!G71+'2 06'!G71+'2 07'!G71+'2 08'!G71+'2 09'!G71+'2 10'!G71+'2 11'!G71+'2 17'!G71+'2 20'!G71+'2 21'!G71+'3 01'!G71+'3 03'!G71+'3 05'!G71+'3 06'!G71+'3 09'!G71+'3 11'!G71+'3 12'!G71+'3 14'!G71+'3 15'!G71+'3 19'!G71</f>
        <v>0</v>
      </c>
      <c r="H71" s="178"/>
      <c r="I71" s="172"/>
      <c r="J71" s="107"/>
    </row>
    <row r="72" spans="1:10" ht="14.45" customHeight="1">
      <c r="A72" s="248" t="s">
        <v>79</v>
      </c>
      <c r="B72" s="248"/>
      <c r="C72" s="248"/>
      <c r="D72" s="90"/>
      <c r="E72" s="4" t="s">
        <v>73</v>
      </c>
      <c r="F72" s="207">
        <f>'1 13'!F72+'1 14'!F72+'1 17'!F72+'2 01'!F72+'2 02'!F72+'2 03'!F72+'2 04'!F72+'2 05'!F72+'2 06'!F72+'2 07'!F72+'2 08'!F72+'2 09'!F72+'2 10'!F72+'2 11'!F72+'2 17'!F72+'2 20'!F72+'2 21'!F72+'3 01'!F72+'3 03'!F72+'3 05'!F72+'3 06'!F72+'3 09'!F72+'3 11'!F72+'3 12'!F72+'3 14'!F72+'3 15'!F72+'3 19'!F72</f>
        <v>0</v>
      </c>
      <c r="G72" s="207">
        <f>'1 13'!G72+'1 14'!G72+'1 17'!G72+'2 01'!G72+'2 02'!G72+'2 03'!G72+'2 04'!G72+'2 05'!G72+'2 06'!G72+'2 07'!G72+'2 08'!G72+'2 09'!G72+'2 10'!G72+'2 11'!G72+'2 17'!G72+'2 20'!G72+'2 21'!G72+'3 01'!G72+'3 03'!G72+'3 05'!G72+'3 06'!G72+'3 09'!G72+'3 11'!G72+'3 12'!G72+'3 14'!G72+'3 15'!G72+'3 19'!G72</f>
        <v>0</v>
      </c>
      <c r="H72" s="178"/>
      <c r="I72" s="172"/>
      <c r="J72" s="107"/>
    </row>
    <row r="73" spans="1:10">
      <c r="A73" s="249" t="s">
        <v>80</v>
      </c>
      <c r="B73" s="249"/>
      <c r="C73" s="249"/>
      <c r="D73" s="91"/>
      <c r="E73" s="4" t="s">
        <v>73</v>
      </c>
      <c r="F73" s="207">
        <f>'1 13'!F73+'1 14'!F73+'1 17'!F73+'2 01'!F73+'2 02'!F73+'2 03'!F73+'2 04'!F73+'2 05'!F73+'2 06'!F73+'2 07'!F73+'2 08'!F73+'2 09'!F73+'2 10'!F73+'2 11'!F73+'2 17'!F73+'2 20'!F73+'2 21'!F73+'3 01'!F73+'3 03'!F73+'3 05'!F73+'3 06'!F73+'3 09'!F73+'3 11'!F73+'3 12'!F73+'3 14'!F73+'3 15'!F73+'3 19'!F73</f>
        <v>0</v>
      </c>
      <c r="G73" s="207">
        <f>'1 13'!G73+'1 14'!G73+'1 17'!G73+'2 01'!G73+'2 02'!G73+'2 03'!G73+'2 04'!G73+'2 05'!G73+'2 06'!G73+'2 07'!G73+'2 08'!G73+'2 09'!G73+'2 10'!G73+'2 11'!G73+'2 17'!G73+'2 20'!G73+'2 21'!G73+'3 01'!G73+'3 03'!G73+'3 05'!G73+'3 06'!G73+'3 09'!G73+'3 11'!G73+'3 12'!G73+'3 14'!G73+'3 15'!G73+'3 19'!G73</f>
        <v>0</v>
      </c>
      <c r="H73" s="178"/>
      <c r="I73" s="172"/>
      <c r="J73" s="107"/>
    </row>
    <row r="74" spans="1:10">
      <c r="A74" s="231" t="s">
        <v>81</v>
      </c>
      <c r="B74" s="231"/>
      <c r="C74" s="231"/>
      <c r="D74" s="80" t="s">
        <v>125</v>
      </c>
      <c r="E74" s="4" t="s">
        <v>82</v>
      </c>
      <c r="F74" s="207">
        <f>'1 13'!F74+'1 14'!F74+'1 17'!F74+'2 01'!F74+'2 02'!F74+'2 03'!F74+'2 04'!F74+'2 05'!F74+'2 06'!F74+'2 07'!F74+'2 08'!F74+'2 09'!F74+'2 10'!F74+'2 11'!F74+'2 17'!F74+'2 20'!F74+'2 21'!F74+'3 01'!F74+'3 03'!F74+'3 05'!F74+'3 06'!F74+'3 09'!F74+'3 11'!F74+'3 12'!F74+'3 14'!F74+'3 15'!F74+'3 19'!F74</f>
        <v>28.7</v>
      </c>
      <c r="G74" s="207">
        <f>'1 13'!G74+'1 14'!G74+'1 17'!G74+'2 01'!G74+'2 02'!G74+'2 03'!G74+'2 04'!G74+'2 05'!G74+'2 06'!G74+'2 07'!G74+'2 08'!G74+'2 09'!G74+'2 10'!G74+'2 11'!G74+'2 17'!G74+'2 20'!G74+'2 21'!G74+'3 01'!G74+'3 03'!G74+'3 05'!G74+'3 06'!G74+'3 09'!G74+'3 11'!G74+'3 12'!G74+'3 14'!G74+'3 15'!G74+'3 19'!G74</f>
        <v>43.05</v>
      </c>
      <c r="H74" s="172">
        <f>'1 13'!H74+'1 14'!H74+'1 17'!H74+'2 01'!H74+'2 02'!H74+'2 03'!H74+'2 04'!H74+'2 05'!H74+'2 06'!H74+'2 07'!H74+'2 08'!H74+'2 09'!H74+'2 10'!H74+'2 11'!H74+'2 17'!H74+'2 20'!H74+'2 21'!H74+'3 01'!H74+'3 03'!H74+'3 05'!H74+'3 06'!H74+'3 09'!H74+'3 11'!H74+'3 12'!H74+'3 14'!H74+'3 15'!H74+'3 19'!H74</f>
        <v>0</v>
      </c>
      <c r="I74" s="172">
        <f>'1 13'!I74+'1 14'!I74+'1 17'!I74+'2 01'!I74+'2 02'!I74+'2 03'!I74+'2 04'!I74+'2 05'!I74+'2 06'!I74+'2 07'!I74+'2 08'!I74+'2 09'!I74+'2 10'!I74+'2 11'!I74+'2 17'!I74+'2 20'!I74+'2 21'!I74+'3 01'!I74+'3 03'!I74+'3 05'!I74+'3 06'!I74+'3 09'!I74+'3 11'!I74+'3 12'!I74+'3 14'!I74+'3 15'!I74+'3 19'!I74</f>
        <v>0</v>
      </c>
      <c r="J74" s="107"/>
    </row>
    <row r="75" spans="1:10">
      <c r="A75" s="231" t="s">
        <v>83</v>
      </c>
      <c r="B75" s="231"/>
      <c r="C75" s="231"/>
      <c r="D75" s="80" t="s">
        <v>130</v>
      </c>
      <c r="E75" s="4" t="s">
        <v>18</v>
      </c>
      <c r="F75" s="207">
        <f>'1 13'!F75+'1 14'!F75+'1 17'!F75+'2 01'!F75+'2 02'!F75+'2 03'!F75+'2 04'!F75+'2 05'!F75+'2 06'!F75+'2 07'!F75+'2 08'!F75+'2 09'!F75+'2 10'!F75+'2 11'!F75+'2 17'!F75+'2 20'!F75+'2 21'!F75+'3 01'!F75+'3 03'!F75+'3 05'!F75+'3 06'!F75+'3 09'!F75+'3 11'!F75+'3 12'!F75+'3 14'!F75+'3 15'!F75+'3 19'!F75</f>
        <v>0</v>
      </c>
      <c r="G75" s="207">
        <f>'1 13'!G75+'1 14'!G75+'1 17'!G75+'2 01'!G75+'2 02'!G75+'2 03'!G75+'2 04'!G75+'2 05'!G75+'2 06'!G75+'2 07'!G75+'2 08'!G75+'2 09'!G75+'2 10'!G75+'2 11'!G75+'2 17'!G75+'2 20'!G75+'2 21'!G75+'3 01'!G75+'3 03'!G75+'3 05'!G75+'3 06'!G75+'3 09'!G75+'3 11'!G75+'3 12'!G75+'3 14'!G75+'3 15'!G75+'3 19'!G75</f>
        <v>0</v>
      </c>
      <c r="H75" s="178"/>
      <c r="I75" s="172"/>
      <c r="J75" s="107"/>
    </row>
    <row r="76" spans="1:10">
      <c r="A76" s="231" t="s">
        <v>84</v>
      </c>
      <c r="B76" s="231"/>
      <c r="C76" s="231"/>
      <c r="D76" s="80" t="s">
        <v>125</v>
      </c>
      <c r="E76" s="4" t="s">
        <v>56</v>
      </c>
      <c r="F76" s="213">
        <f>'1 13'!F76+'1 14'!F76+'1 17'!F76+'2 01'!F76+'2 02'!F76+'2 03'!F76+'2 04'!F76+'2 05'!F76+'2 06'!F76+'2 07'!F76+'2 08'!F76+'2 09'!F76+'2 10'!F76+'2 11'!F76+'2 17'!F76+'2 20'!F76+'2 21'!F76+'3 01'!F76+'3 03'!F76+'3 05'!F76+'3 06'!F76+'3 09'!F76+'3 11'!F76+'3 12'!F76+'3 14'!F76+'3 15'!F76+'3 19'!F76</f>
        <v>16</v>
      </c>
      <c r="G76" s="207">
        <f>'1 13'!G76+'1 14'!G76+'1 17'!G76+'2 01'!G76+'2 02'!G76+'2 03'!G76+'2 04'!G76+'2 05'!G76+'2 06'!G76+'2 07'!G76+'2 08'!G76+'2 09'!G76+'2 10'!G76+'2 11'!G76+'2 17'!G76+'2 20'!G76+'2 21'!G76+'3 01'!G76+'3 03'!G76+'3 05'!G76+'3 06'!G76+'3 09'!G76+'3 11'!G76+'3 12'!G76+'3 14'!G76+'3 15'!G76+'3 19'!G76</f>
        <v>8.33</v>
      </c>
      <c r="H76" s="172">
        <f>'1 13'!H76+'1 14'!H76+'1 17'!H76+'2 01'!H76+'2 02'!H76+'2 03'!H76+'2 04'!H76+'2 05'!H76+'2 06'!H76+'2 07'!H76+'2 08'!H76+'2 09'!H76+'2 10'!H76+'2 11'!H76+'2 17'!H76+'2 20'!H76+'2 21'!H76+'3 01'!H76+'3 03'!H76+'3 05'!H76+'3 06'!H76+'3 09'!H76+'3 11'!H76+'3 12'!H76+'3 14'!H76+'3 15'!H76+'3 19'!H76</f>
        <v>0</v>
      </c>
      <c r="I76" s="172">
        <f>'1 13'!I76+'1 14'!I76+'1 17'!I76+'2 01'!I76+'2 02'!I76+'2 03'!I76+'2 04'!I76+'2 05'!I76+'2 06'!I76+'2 07'!I76+'2 08'!I76+'2 09'!I76+'2 10'!I76+'2 11'!I76+'2 17'!I76+'2 20'!I76+'2 21'!I76+'3 01'!I76+'3 03'!I76+'3 05'!I76+'3 06'!I76+'3 09'!I76+'3 11'!I76+'3 12'!I76+'3 14'!I76+'3 15'!I76+'3 19'!I76</f>
        <v>0</v>
      </c>
      <c r="J76" s="107"/>
    </row>
    <row r="77" spans="1:10">
      <c r="A77" s="231" t="s">
        <v>85</v>
      </c>
      <c r="B77" s="231"/>
      <c r="C77" s="231"/>
      <c r="D77" s="80"/>
      <c r="E77" s="4" t="s">
        <v>56</v>
      </c>
      <c r="F77" s="207">
        <f>'1 13'!F77+'1 14'!F77+'1 17'!F77+'2 01'!F77+'2 02'!F77+'2 03'!F77+'2 04'!F77+'2 05'!F77+'2 06'!F77+'2 07'!F77+'2 08'!F77+'2 09'!F77+'2 10'!F77+'2 11'!F77+'2 17'!F77+'2 20'!F77+'2 21'!F77+'3 01'!F77+'3 03'!F77+'3 05'!F77+'3 06'!F77+'3 09'!F77+'3 11'!F77+'3 12'!F77+'3 14'!F77+'3 15'!F77+'3 19'!F77</f>
        <v>0</v>
      </c>
      <c r="G77" s="207">
        <f>'1 13'!G77+'1 14'!G77+'1 17'!G77+'2 01'!G77+'2 02'!G77+'2 03'!G77+'2 04'!G77+'2 05'!G77+'2 06'!G77+'2 07'!G77+'2 08'!G77+'2 09'!G77+'2 10'!G77+'2 11'!G77+'2 17'!G77+'2 20'!G77+'2 21'!G77+'3 01'!G77+'3 03'!G77+'3 05'!G77+'3 06'!G77+'3 09'!G77+'3 11'!G77+'3 12'!G77+'3 14'!G77+'3 15'!G77+'3 19'!G77</f>
        <v>0</v>
      </c>
      <c r="H77" s="172">
        <f>'1 13'!H77+'1 14'!H77+'1 17'!H77+'2 01'!H77+'2 02'!H77+'2 03'!H77+'2 04'!H77+'2 05'!H77+'2 06'!H77+'2 07'!H77+'2 08'!H77+'2 09'!H77+'2 10'!H77+'2 11'!H77+'2 17'!H77+'2 20'!H77+'2 21'!H77+'3 01'!H77+'3 03'!H77+'3 05'!H77+'3 06'!H77+'3 09'!H77+'3 11'!H77+'3 12'!H77+'3 14'!H77+'3 15'!H77+'3 19'!H77</f>
        <v>0</v>
      </c>
      <c r="I77" s="172">
        <f>'1 13'!I77+'1 14'!I77+'1 17'!I77+'2 01'!I77+'2 02'!I77+'2 03'!I77+'2 04'!I77+'2 05'!I77+'2 06'!I77+'2 07'!I77+'2 08'!I77+'2 09'!I77+'2 10'!I77+'2 11'!I77+'2 17'!I77+'2 20'!I77+'2 21'!I77+'3 01'!I77+'3 03'!I77+'3 05'!I77+'3 06'!I77+'3 09'!I77+'3 11'!I77+'3 12'!I77+'3 14'!I77+'3 15'!I77+'3 19'!I77</f>
        <v>0</v>
      </c>
      <c r="J77" s="107"/>
    </row>
    <row r="78" spans="1:10">
      <c r="A78" s="231" t="s">
        <v>86</v>
      </c>
      <c r="B78" s="231"/>
      <c r="C78" s="231"/>
      <c r="D78" s="80"/>
      <c r="E78" s="4" t="s">
        <v>56</v>
      </c>
      <c r="F78" s="207">
        <f>'1 13'!F78+'1 14'!F78+'1 17'!F78+'2 01'!F78+'2 02'!F78+'2 03'!F78+'2 04'!F78+'2 05'!F78+'2 06'!F78+'2 07'!F78+'2 08'!F78+'2 09'!F78+'2 10'!F78+'2 11'!F78+'2 17'!F78+'2 20'!F78+'2 21'!F78+'3 01'!F78+'3 03'!F78+'3 05'!F78+'3 06'!F78+'3 09'!F78+'3 11'!F78+'3 12'!F78+'3 14'!F78+'3 15'!F78+'3 19'!F78</f>
        <v>0</v>
      </c>
      <c r="G78" s="207">
        <f>'1 13'!G78+'1 14'!G78+'1 17'!G78+'2 01'!G78+'2 02'!G78+'2 03'!G78+'2 04'!G78+'2 05'!G78+'2 06'!G78+'2 07'!G78+'2 08'!G78+'2 09'!G78+'2 10'!G78+'2 11'!G78+'2 17'!G78+'2 20'!G78+'2 21'!G78+'3 01'!G78+'3 03'!G78+'3 05'!G78+'3 06'!G78+'3 09'!G78+'3 11'!G78+'3 12'!G78+'3 14'!G78+'3 15'!G78+'3 19'!G78</f>
        <v>0</v>
      </c>
      <c r="H78" s="178"/>
      <c r="I78" s="172"/>
      <c r="J78" s="107"/>
    </row>
    <row r="79" spans="1:10">
      <c r="A79" s="226" t="s">
        <v>87</v>
      </c>
      <c r="B79" s="226"/>
      <c r="C79" s="226"/>
      <c r="D79" s="84"/>
      <c r="E79" s="4" t="s">
        <v>56</v>
      </c>
      <c r="F79" s="207">
        <f>'1 13'!F79+'1 14'!F79+'1 17'!F79+'2 01'!F79+'2 02'!F79+'2 03'!F79+'2 04'!F79+'2 05'!F79+'2 06'!F79+'2 07'!F79+'2 08'!F79+'2 09'!F79+'2 10'!F79+'2 11'!F79+'2 17'!F79+'2 20'!F79+'2 21'!F79+'3 01'!F79+'3 03'!F79+'3 05'!F79+'3 06'!F79+'3 09'!F79+'3 11'!F79+'3 12'!F79+'3 14'!F79+'3 15'!F79+'3 19'!F79</f>
        <v>0</v>
      </c>
      <c r="G79" s="207">
        <f>'1 13'!G79+'1 14'!G79+'1 17'!G79+'2 01'!G79+'2 02'!G79+'2 03'!G79+'2 04'!G79+'2 05'!G79+'2 06'!G79+'2 07'!G79+'2 08'!G79+'2 09'!G79+'2 10'!G79+'2 11'!G79+'2 17'!G79+'2 20'!G79+'2 21'!G79+'3 01'!G79+'3 03'!G79+'3 05'!G79+'3 06'!G79+'3 09'!G79+'3 11'!G79+'3 12'!G79+'3 14'!G79+'3 15'!G79+'3 19'!G79</f>
        <v>0</v>
      </c>
      <c r="H79" s="178"/>
      <c r="I79" s="172"/>
      <c r="J79" s="107"/>
    </row>
    <row r="80" spans="1:10">
      <c r="A80" s="231" t="s">
        <v>167</v>
      </c>
      <c r="B80" s="231"/>
      <c r="C80" s="231"/>
      <c r="D80" s="80" t="s">
        <v>125</v>
      </c>
      <c r="E80" s="4" t="s">
        <v>56</v>
      </c>
      <c r="F80" s="210">
        <f>'1 13'!F80+'1 14'!F80+'1 17'!F80+'2 01'!F80+'2 02'!F80+'2 03'!F80+'2 04'!F80+'2 05'!F80+'2 06'!F80+'2 07'!F80+'2 08'!F80+'2 09'!F80+'2 10'!F80+'2 11'!F80+'2 17'!F80+'2 20'!F80+'2 21'!F80+'3 01'!F80+'3 03'!F80+'3 05'!F80+'3 06'!F80+'3 09'!F80+'3 11'!F80+'3 12'!F80+'3 14'!F80+'3 15'!F80+'3 19'!F80</f>
        <v>663</v>
      </c>
      <c r="G80" s="207">
        <f>'1 13'!G80+'1 14'!G80+'1 17'!G80+'2 01'!G80+'2 02'!G80+'2 03'!G80+'2 04'!G80+'2 05'!G80+'2 06'!G80+'2 07'!G80+'2 08'!G80+'2 09'!G80+'2 10'!G80+'2 11'!G80+'2 17'!G80+'2 20'!G80+'2 21'!G80+'3 01'!G80+'3 03'!G80+'3 05'!G80+'3 06'!G80+'3 09'!G80+'3 11'!G80+'3 12'!G80+'3 14'!G80+'3 15'!G80+'3 19'!G80</f>
        <v>596.69999999999993</v>
      </c>
      <c r="H80" s="172">
        <f>'1 13'!H80+'1 14'!H80+'1 17'!H80+'2 01'!H80+'2 02'!H80+'2 03'!H80+'2 04'!H80+'2 05'!H80+'2 06'!H80+'2 07'!H80+'2 08'!H80+'2 09'!H80+'2 10'!H80+'2 11'!H80+'2 17'!H80+'2 20'!H80+'2 21'!H80+'3 01'!H80+'3 03'!H80+'3 05'!H80+'3 06'!H80+'3 09'!H80+'3 11'!H80+'3 12'!H80+'3 14'!H80+'3 15'!H80+'3 19'!H80</f>
        <v>0</v>
      </c>
      <c r="I80" s="172">
        <f>'1 13'!I80+'1 14'!I80+'1 17'!I80+'2 01'!I80+'2 02'!I80+'2 03'!I80+'2 04'!I80+'2 05'!I80+'2 06'!I80+'2 07'!I80+'2 08'!I80+'2 09'!I80+'2 10'!I80+'2 11'!I80+'2 17'!I80+'2 20'!I80+'2 21'!I80+'3 01'!I80+'3 03'!I80+'3 05'!I80+'3 06'!I80+'3 09'!I80+'3 11'!I80+'3 12'!I80+'3 14'!I80+'3 15'!I80+'3 19'!I80</f>
        <v>0</v>
      </c>
      <c r="J80" s="107"/>
    </row>
    <row r="81" spans="1:10">
      <c r="A81" s="231" t="s">
        <v>88</v>
      </c>
      <c r="B81" s="231"/>
      <c r="C81" s="231"/>
      <c r="D81" s="80"/>
      <c r="E81" s="4" t="s">
        <v>56</v>
      </c>
      <c r="F81" s="207">
        <f>'1 13'!F81+'1 14'!F81+'1 17'!F81+'2 01'!F81+'2 02'!F81+'2 03'!F81+'2 04'!F81+'2 05'!F81+'2 06'!F81+'2 07'!F81+'2 08'!F81+'2 09'!F81+'2 10'!F81+'2 11'!F81+'2 17'!F81+'2 20'!F81+'2 21'!F81+'3 01'!F81+'3 03'!F81+'3 05'!F81+'3 06'!F81+'3 09'!F81+'3 11'!F81+'3 12'!F81+'3 14'!F81+'3 15'!F81+'3 19'!F81</f>
        <v>0</v>
      </c>
      <c r="G81" s="207">
        <f>'1 13'!G81+'1 14'!G81+'1 17'!G81+'2 01'!G81+'2 02'!G81+'2 03'!G81+'2 04'!G81+'2 05'!G81+'2 06'!G81+'2 07'!G81+'2 08'!G81+'2 09'!G81+'2 10'!G81+'2 11'!G81+'2 17'!G81+'2 20'!G81+'2 21'!G81+'3 01'!G81+'3 03'!G81+'3 05'!G81+'3 06'!G81+'3 09'!G81+'3 11'!G81+'3 12'!G81+'3 14'!G81+'3 15'!G81+'3 19'!G81</f>
        <v>0</v>
      </c>
      <c r="H81" s="172"/>
      <c r="I81" s="172"/>
      <c r="J81" s="107"/>
    </row>
    <row r="82" spans="1:10">
      <c r="A82" s="231" t="s">
        <v>89</v>
      </c>
      <c r="B82" s="231"/>
      <c r="C82" s="231"/>
      <c r="D82" s="80"/>
      <c r="E82" s="4" t="s">
        <v>56</v>
      </c>
      <c r="F82" s="207">
        <f>'1 13'!F82+'1 14'!F82+'1 17'!F82+'2 01'!F82+'2 02'!F82+'2 03'!F82+'2 04'!F82+'2 05'!F82+'2 06'!F82+'2 07'!F82+'2 08'!F82+'2 09'!F82+'2 10'!F82+'2 11'!F82+'2 17'!F82+'2 20'!F82+'2 21'!F82+'3 01'!F82+'3 03'!F82+'3 05'!F82+'3 06'!F82+'3 09'!F82+'3 11'!F82+'3 12'!F82+'3 14'!F82+'3 15'!F82+'3 19'!F82</f>
        <v>0</v>
      </c>
      <c r="G82" s="207">
        <f>'1 13'!G82+'1 14'!G82+'1 17'!G82+'2 01'!G82+'2 02'!G82+'2 03'!G82+'2 04'!G82+'2 05'!G82+'2 06'!G82+'2 07'!G82+'2 08'!G82+'2 09'!G82+'2 10'!G82+'2 11'!G82+'2 17'!G82+'2 20'!G82+'2 21'!G82+'3 01'!G82+'3 03'!G82+'3 05'!G82+'3 06'!G82+'3 09'!G82+'3 11'!G82+'3 12'!G82+'3 14'!G82+'3 15'!G82+'3 19'!G82</f>
        <v>0</v>
      </c>
      <c r="H82" s="172">
        <f>'1 13'!H82+'1 14'!H82+'1 17'!H82+'2 01'!H82+'2 02'!H82+'2 03'!H82+'2 04'!H82+'2 05'!H82+'2 06'!H82+'2 07'!H82+'2 08'!H82+'2 09'!H82+'2 10'!H82+'2 11'!H82+'2 17'!H82+'2 20'!H82+'2 21'!H82+'3 01'!H82+'3 03'!H82+'3 05'!H82+'3 06'!H82+'3 09'!H82+'3 11'!H82+'3 12'!H82+'3 14'!H82+'3 15'!H82+'3 19'!H82</f>
        <v>0</v>
      </c>
      <c r="I82" s="172">
        <f>'1 13'!I82+'1 14'!I82+'1 17'!I82+'2 01'!I82+'2 02'!I82+'2 03'!I82+'2 04'!I82+'2 05'!I82+'2 06'!I82+'2 07'!I82+'2 08'!I82+'2 09'!I82+'2 10'!I82+'2 11'!I82+'2 17'!I82+'2 20'!I82+'2 21'!I82+'3 01'!I82+'3 03'!I82+'3 05'!I82+'3 06'!I82+'3 09'!I82+'3 11'!I82+'3 12'!I82+'3 14'!I82+'3 15'!I82+'3 19'!I82</f>
        <v>0</v>
      </c>
      <c r="J82" s="107"/>
    </row>
    <row r="83" spans="1:10">
      <c r="A83" s="231" t="s">
        <v>90</v>
      </c>
      <c r="B83" s="231"/>
      <c r="C83" s="231"/>
      <c r="D83" s="80"/>
      <c r="E83" s="4" t="s">
        <v>56</v>
      </c>
      <c r="F83" s="207">
        <f>'1 13'!F83+'1 14'!F83+'1 17'!F83+'2 01'!F83+'2 02'!F83+'2 03'!F83+'2 04'!F83+'2 05'!F83+'2 06'!F83+'2 07'!F83+'2 08'!F83+'2 09'!F83+'2 10'!F83+'2 11'!F83+'2 17'!F83+'2 20'!F83+'2 21'!F83+'3 01'!F83+'3 03'!F83+'3 05'!F83+'3 06'!F83+'3 09'!F83+'3 11'!F83+'3 12'!F83+'3 14'!F83+'3 15'!F83+'3 19'!F83</f>
        <v>0</v>
      </c>
      <c r="G83" s="207">
        <f>'1 13'!G83+'1 14'!G83+'1 17'!G83+'2 01'!G83+'2 02'!G83+'2 03'!G83+'2 04'!G83+'2 05'!G83+'2 06'!G83+'2 07'!G83+'2 08'!G83+'2 09'!G83+'2 10'!G83+'2 11'!G83+'2 17'!G83+'2 20'!G83+'2 21'!G83+'3 01'!G83+'3 03'!G83+'3 05'!G83+'3 06'!G83+'3 09'!G83+'3 11'!G83+'3 12'!G83+'3 14'!G83+'3 15'!G83+'3 19'!G83</f>
        <v>0</v>
      </c>
      <c r="H83" s="172"/>
      <c r="I83" s="172"/>
      <c r="J83" s="107"/>
    </row>
    <row r="84" spans="1:10">
      <c r="A84" s="231" t="s">
        <v>91</v>
      </c>
      <c r="B84" s="231"/>
      <c r="C84" s="231"/>
      <c r="D84" s="80"/>
      <c r="E84" s="4" t="s">
        <v>56</v>
      </c>
      <c r="F84" s="207">
        <f>'1 13'!F84+'1 14'!F84+'1 17'!F84+'2 01'!F84+'2 02'!F84+'2 03'!F84+'2 04'!F84+'2 05'!F84+'2 06'!F84+'2 07'!F84+'2 08'!F84+'2 09'!F84+'2 10'!F84+'2 11'!F84+'2 17'!F84+'2 20'!F84+'2 21'!F84+'3 01'!F84+'3 03'!F84+'3 05'!F84+'3 06'!F84+'3 09'!F84+'3 11'!F84+'3 12'!F84+'3 14'!F84+'3 15'!F84+'3 19'!F84</f>
        <v>0</v>
      </c>
      <c r="G84" s="207">
        <f>'1 13'!G84+'1 14'!G84+'1 17'!G84+'2 01'!G84+'2 02'!G84+'2 03'!G84+'2 04'!G84+'2 05'!G84+'2 06'!G84+'2 07'!G84+'2 08'!G84+'2 09'!G84+'2 10'!G84+'2 11'!G84+'2 17'!G84+'2 20'!G84+'2 21'!G84+'3 01'!G84+'3 03'!G84+'3 05'!G84+'3 06'!G84+'3 09'!G84+'3 11'!G84+'3 12'!G84+'3 14'!G84+'3 15'!G84+'3 19'!G84</f>
        <v>0</v>
      </c>
      <c r="H84" s="172">
        <f>'1 13'!H84+'1 14'!H84+'1 17'!H84+'2 01'!H84+'2 02'!H84+'2 03'!H84+'2 04'!H84+'2 05'!H84+'2 06'!H84+'2 07'!H84+'2 08'!H84+'2 09'!H84+'2 10'!H84+'2 11'!H84+'2 17'!H84+'2 20'!H84+'2 21'!H84+'3 01'!H84+'3 03'!H84+'3 05'!H84+'3 06'!H84+'3 09'!H84+'3 11'!H84+'3 12'!H84+'3 14'!H84+'3 15'!H84+'3 19'!H84</f>
        <v>0</v>
      </c>
      <c r="I84" s="172">
        <f>'1 13'!I84+'1 14'!I84+'1 17'!I84+'2 01'!I84+'2 02'!I84+'2 03'!I84+'2 04'!I84+'2 05'!I84+'2 06'!I84+'2 07'!I84+'2 08'!I84+'2 09'!I84+'2 10'!I84+'2 11'!I84+'2 17'!I84+'2 20'!I84+'2 21'!I84+'3 01'!I84+'3 03'!I84+'3 05'!I84+'3 06'!I84+'3 09'!I84+'3 11'!I84+'3 12'!I84+'3 14'!I84+'3 15'!I84+'3 19'!I84</f>
        <v>0</v>
      </c>
      <c r="J84" s="107"/>
    </row>
    <row r="85" spans="1:10">
      <c r="A85" s="247" t="s">
        <v>92</v>
      </c>
      <c r="B85" s="247"/>
      <c r="C85" s="247"/>
      <c r="D85" s="89"/>
      <c r="E85" s="4" t="s">
        <v>56</v>
      </c>
      <c r="F85" s="207">
        <f>'1 13'!F85+'1 14'!F85+'1 17'!F85+'2 01'!F85+'2 02'!F85+'2 03'!F85+'2 04'!F85+'2 05'!F85+'2 06'!F85+'2 07'!F85+'2 08'!F85+'2 09'!F85+'2 10'!F85+'2 11'!F85+'2 17'!F85+'2 20'!F85+'2 21'!F85+'3 01'!F85+'3 03'!F85+'3 05'!F85+'3 06'!F85+'3 09'!F85+'3 11'!F85+'3 12'!F85+'3 14'!F85+'3 15'!F85+'3 19'!F85</f>
        <v>0</v>
      </c>
      <c r="G85" s="207">
        <f>'1 13'!G85+'1 14'!G85+'1 17'!G85+'2 01'!G85+'2 02'!G85+'2 03'!G85+'2 04'!G85+'2 05'!G85+'2 06'!G85+'2 07'!G85+'2 08'!G85+'2 09'!G85+'2 10'!G85+'2 11'!G85+'2 17'!G85+'2 20'!G85+'2 21'!G85+'3 01'!G85+'3 03'!G85+'3 05'!G85+'3 06'!G85+'3 09'!G85+'3 11'!G85+'3 12'!G85+'3 14'!G85+'3 15'!G85+'3 19'!G85</f>
        <v>0</v>
      </c>
      <c r="H85" s="172"/>
      <c r="I85" s="172"/>
      <c r="J85" s="107"/>
    </row>
    <row r="86" spans="1:10">
      <c r="A86" s="231" t="s">
        <v>93</v>
      </c>
      <c r="B86" s="231"/>
      <c r="C86" s="231"/>
      <c r="D86" s="80"/>
      <c r="E86" s="4" t="s">
        <v>56</v>
      </c>
      <c r="F86" s="207">
        <f>'1 13'!F86+'1 14'!F86+'1 17'!F86+'2 01'!F86+'2 02'!F86+'2 03'!F86+'2 04'!F86+'2 05'!F86+'2 06'!F86+'2 07'!F86+'2 08'!F86+'2 09'!F86+'2 10'!F86+'2 11'!F86+'2 17'!F86+'2 20'!F86+'2 21'!F86+'3 01'!F86+'3 03'!F86+'3 05'!F86+'3 06'!F86+'3 09'!F86+'3 11'!F86+'3 12'!F86+'3 14'!F86+'3 15'!F86+'3 19'!F86</f>
        <v>0</v>
      </c>
      <c r="G86" s="207">
        <f>'1 13'!G86+'1 14'!G86+'1 17'!G86+'2 01'!G86+'2 02'!G86+'2 03'!G86+'2 04'!G86+'2 05'!G86+'2 06'!G86+'2 07'!G86+'2 08'!G86+'2 09'!G86+'2 10'!G86+'2 11'!G86+'2 17'!G86+'2 20'!G86+'2 21'!G86+'3 01'!G86+'3 03'!G86+'3 05'!G86+'3 06'!G86+'3 09'!G86+'3 11'!G86+'3 12'!G86+'3 14'!G86+'3 15'!G86+'3 19'!G86</f>
        <v>0</v>
      </c>
      <c r="H86" s="172"/>
      <c r="I86" s="172"/>
      <c r="J86" s="107"/>
    </row>
    <row r="87" spans="1:10">
      <c r="A87" s="231" t="s">
        <v>94</v>
      </c>
      <c r="B87" s="231"/>
      <c r="C87" s="231"/>
      <c r="D87" s="80"/>
      <c r="E87" s="4" t="s">
        <v>18</v>
      </c>
      <c r="F87" s="207">
        <f>'1 13'!F87+'1 14'!F87+'1 17'!F87+'2 01'!F87+'2 02'!F87+'2 03'!F87+'2 04'!F87+'2 05'!F87+'2 06'!F87+'2 07'!F87+'2 08'!F87+'2 09'!F87+'2 10'!F87+'2 11'!F87+'2 17'!F87+'2 20'!F87+'2 21'!F87+'3 01'!F87+'3 03'!F87+'3 05'!F87+'3 06'!F87+'3 09'!F87+'3 11'!F87+'3 12'!F87+'3 14'!F87+'3 15'!F87+'3 19'!F87</f>
        <v>0</v>
      </c>
      <c r="G87" s="207">
        <f>'1 13'!G87+'1 14'!G87+'1 17'!G87+'2 01'!G87+'2 02'!G87+'2 03'!G87+'2 04'!G87+'2 05'!G87+'2 06'!G87+'2 07'!G87+'2 08'!G87+'2 09'!G87+'2 10'!G87+'2 11'!G87+'2 17'!G87+'2 20'!G87+'2 21'!G87+'3 01'!G87+'3 03'!G87+'3 05'!G87+'3 06'!G87+'3 09'!G87+'3 11'!G87+'3 12'!G87+'3 14'!G87+'3 15'!G87+'3 19'!G87</f>
        <v>0</v>
      </c>
      <c r="H87" s="172"/>
      <c r="I87" s="172"/>
      <c r="J87" s="107"/>
    </row>
    <row r="88" spans="1:10">
      <c r="A88" s="226" t="s">
        <v>78</v>
      </c>
      <c r="B88" s="226"/>
      <c r="C88" s="226"/>
      <c r="D88" s="84"/>
      <c r="E88" s="4" t="s">
        <v>73</v>
      </c>
      <c r="F88" s="207">
        <f>'1 13'!F88+'1 14'!F88+'1 17'!F88+'2 01'!F88+'2 02'!F88+'2 03'!F88+'2 04'!F88+'2 05'!F88+'2 06'!F88+'2 07'!F88+'2 08'!F88+'2 09'!F88+'2 10'!F88+'2 11'!F88+'2 17'!F88+'2 20'!F88+'2 21'!F88+'3 01'!F88+'3 03'!F88+'3 05'!F88+'3 06'!F88+'3 09'!F88+'3 11'!F88+'3 12'!F88+'3 14'!F88+'3 15'!F88+'3 19'!F88</f>
        <v>0</v>
      </c>
      <c r="G88" s="207">
        <f>'1 13'!G88+'1 14'!G88+'1 17'!G88+'2 01'!G88+'2 02'!G88+'2 03'!G88+'2 04'!G88+'2 05'!G88+'2 06'!G88+'2 07'!G88+'2 08'!G88+'2 09'!G88+'2 10'!G88+'2 11'!G88+'2 17'!G88+'2 20'!G88+'2 21'!G88+'3 01'!G88+'3 03'!G88+'3 05'!G88+'3 06'!G88+'3 09'!G88+'3 11'!G88+'3 12'!G88+'3 14'!G88+'3 15'!G88+'3 19'!G88</f>
        <v>0</v>
      </c>
      <c r="H88" s="172"/>
      <c r="I88" s="172"/>
      <c r="J88" s="107"/>
    </row>
    <row r="89" spans="1:10" ht="15.75" thickBot="1">
      <c r="A89" s="227" t="s">
        <v>190</v>
      </c>
      <c r="B89" s="227"/>
      <c r="C89" s="227"/>
      <c r="D89" s="86"/>
      <c r="E89" s="15" t="s">
        <v>66</v>
      </c>
      <c r="F89" s="207">
        <f>'1 13'!F89+'1 14'!F89+'1 17'!F89+'2 01'!F89+'2 02'!F89+'2 03'!F89+'2 04'!F89+'2 05'!F89+'2 06'!F89+'2 07'!F89+'2 08'!F89+'2 09'!F89+'2 10'!F89+'2 11'!F89+'2 17'!F89+'2 20'!F89+'2 21'!F89+'3 01'!F89+'3 03'!F89+'3 05'!F89+'3 06'!F89+'3 09'!F89+'3 11'!F89+'3 12'!F89+'3 14'!F89+'3 15'!F89+'3 19'!F89</f>
        <v>0</v>
      </c>
      <c r="G89" s="207">
        <f>'1 13'!G89+'1 14'!G89+'1 17'!G89+'2 01'!G89+'2 02'!G89+'2 03'!G89+'2 04'!G89+'2 05'!G89+'2 06'!G89+'2 07'!G89+'2 08'!G89+'2 09'!G89+'2 10'!G89+'2 11'!G89+'2 17'!G89+'2 20'!G89+'2 21'!G89+'3 01'!G89+'3 03'!G89+'3 05'!G89+'3 06'!G89+'3 09'!G89+'3 11'!G89+'3 12'!G89+'3 14'!G89+'3 15'!G89+'3 19'!G89</f>
        <v>0</v>
      </c>
      <c r="H89" s="172">
        <f>'1 13'!H89+'1 14'!H89+'1 17'!H89+'2 01'!H89+'2 02'!H89+'2 03'!H89+'2 04'!H89+'2 05'!H89+'2 06'!H89+'2 07'!H89+'2 08'!H89+'2 09'!H89+'2 10'!H89+'2 11'!H89+'2 17'!H89+'2 20'!H89+'2 21'!H89+'3 01'!H89+'3 03'!H89+'3 05'!H89+'3 06'!H89+'3 09'!H89+'3 11'!H89+'3 12'!H89+'3 14'!H89+'3 15'!H89+'3 19'!H89</f>
        <v>0</v>
      </c>
      <c r="I89" s="172">
        <f>'1 13'!I89+'1 14'!I89+'1 17'!I89+'2 01'!I89+'2 02'!I89+'2 03'!I89+'2 04'!I89+'2 05'!I89+'2 06'!I89+'2 07'!I89+'2 08'!I89+'2 09'!I89+'2 10'!I89+'2 11'!I89+'2 17'!I89+'2 20'!I89+'2 21'!I89+'3 01'!I89+'3 03'!I89+'3 05'!I89+'3 06'!I89+'3 09'!I89+'3 11'!I89+'3 12'!I89+'3 14'!I89+'3 15'!I89+'3 19'!I89</f>
        <v>0</v>
      </c>
      <c r="J89" s="104"/>
    </row>
    <row r="90" spans="1:10" ht="15.75" thickBot="1">
      <c r="A90" s="228" t="s">
        <v>95</v>
      </c>
      <c r="B90" s="229"/>
      <c r="C90" s="229"/>
      <c r="D90" s="88"/>
      <c r="E90" s="20" t="s">
        <v>96</v>
      </c>
      <c r="F90" s="209"/>
      <c r="G90" s="208">
        <f>G91+G92+G93+G94+G95+G96+G97+G98+G99</f>
        <v>68.400000000000006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87" t="s">
        <v>131</v>
      </c>
      <c r="E91" s="18" t="s">
        <v>73</v>
      </c>
      <c r="F91" s="207">
        <f>'1 13'!F91+'1 14'!F91+'1 17'!F91+'2 01'!F91+'2 02'!F91+'2 03'!F91+'2 04'!F91+'2 05'!F91+'2 06'!F91+'2 07'!F91+'2 08'!F91+'2 09'!F91+'2 10'!F91+'2 11'!F91+'2 17'!F91+'2 20'!F91+'2 21'!F91+'3 01'!F91+'3 03'!F91+'3 05'!F91+'3 06'!F91+'3 09'!F91+'3 11'!F91+'3 12'!F91+'3 14'!F91+'3 15'!F91+'3 19'!F91</f>
        <v>0</v>
      </c>
      <c r="G91" s="207">
        <f>'1 13'!G91+'1 14'!G91+'1 17'!G91+'2 01'!G91+'2 02'!G91+'2 03'!G91+'2 04'!G91+'2 05'!G91+'2 06'!G91+'2 07'!G91+'2 08'!G91+'2 09'!G91+'2 10'!G91+'2 11'!G91+'2 17'!G91+'2 20'!G91+'2 21'!G91+'3 01'!G91+'3 03'!G91+'3 05'!G91+'3 06'!G91+'3 09'!G91+'3 11'!G91+'3 12'!G91+'3 14'!G91+'3 15'!G91+'3 19'!G91</f>
        <v>0</v>
      </c>
      <c r="H91" s="182"/>
      <c r="I91" s="172"/>
      <c r="J91" s="122"/>
    </row>
    <row r="92" spans="1:10">
      <c r="A92" s="231" t="s">
        <v>98</v>
      </c>
      <c r="B92" s="231"/>
      <c r="C92" s="231"/>
      <c r="D92" s="80"/>
      <c r="E92" s="4" t="s">
        <v>56</v>
      </c>
      <c r="F92" s="207">
        <f>'1 13'!F92+'1 14'!F92+'1 17'!F92+'2 01'!F92+'2 02'!F92+'2 03'!F92+'2 04'!F92+'2 05'!F92+'2 06'!F92+'2 07'!F92+'2 08'!F92+'2 09'!F92+'2 10'!F92+'2 11'!F92+'2 17'!F92+'2 20'!F92+'2 21'!F92+'3 01'!F92+'3 03'!F92+'3 05'!F92+'3 06'!F92+'3 09'!F92+'3 11'!F92+'3 12'!F92+'3 14'!F92+'3 15'!F92+'3 19'!F92</f>
        <v>0</v>
      </c>
      <c r="G92" s="207">
        <f>'1 13'!G92+'1 14'!G92+'1 17'!G92+'2 01'!G92+'2 02'!G92+'2 03'!G92+'2 04'!G92+'2 05'!G92+'2 06'!G92+'2 07'!G92+'2 08'!G92+'2 09'!G92+'2 10'!G92+'2 11'!G92+'2 17'!G92+'2 20'!G92+'2 21'!G92+'3 01'!G92+'3 03'!G92+'3 05'!G92+'3 06'!G92+'3 09'!G92+'3 11'!G92+'3 12'!G92+'3 14'!G92+'3 15'!G92+'3 19'!G92</f>
        <v>0</v>
      </c>
      <c r="H92" s="178"/>
      <c r="I92" s="172"/>
      <c r="J92" s="107"/>
    </row>
    <row r="93" spans="1:10">
      <c r="A93" s="231" t="s">
        <v>99</v>
      </c>
      <c r="B93" s="231"/>
      <c r="C93" s="231"/>
      <c r="D93" s="80" t="s">
        <v>125</v>
      </c>
      <c r="E93" s="4" t="s">
        <v>56</v>
      </c>
      <c r="F93" s="207">
        <f>'1 13'!F93+'1 14'!F93+'1 17'!F93+'2 01'!F93+'2 02'!F93+'2 03'!F93+'2 04'!F93+'2 05'!F93+'2 06'!F93+'2 07'!F93+'2 08'!F93+'2 09'!F93+'2 10'!F93+'2 11'!F93+'2 17'!F93+'2 20'!F93+'2 21'!F93+'3 01'!F93+'3 03'!F93+'3 05'!F93+'3 06'!F93+'3 09'!F93+'3 11'!F93+'3 12'!F93+'3 14'!F93+'3 15'!F93+'3 19'!F93</f>
        <v>0</v>
      </c>
      <c r="G93" s="207">
        <f>'1 13'!G93+'1 14'!G93+'1 17'!G93+'2 01'!G93+'2 02'!G93+'2 03'!G93+'2 04'!G93+'2 05'!G93+'2 06'!G93+'2 07'!G93+'2 08'!G93+'2 09'!G93+'2 10'!G93+'2 11'!G93+'2 17'!G93+'2 20'!G93+'2 21'!G93+'3 01'!G93+'3 03'!G93+'3 05'!G93+'3 06'!G93+'3 09'!G93+'3 11'!G93+'3 12'!G93+'3 14'!G93+'3 15'!G93+'3 19'!G93</f>
        <v>0</v>
      </c>
      <c r="H93" s="172">
        <f>'2 01'!H93+'2 02'!H93+'2 03'!H93+'2 04'!H93+'2 05'!H93+'2 06'!H93+'2 07'!H93+'2 08'!H93+'2 09'!H93+'2 10'!H93+'2 11'!H93+'2 17'!H93+'2 20'!H93+'2 21'!H93+'3 01'!H93+'3 03'!H93+'3 05'!H93+'3 06'!H93+'3 09'!H93+'3 11'!H93+'3 12'!H93+'3 14'!H93+'3 15'!H93+'3 19'!H93</f>
        <v>0</v>
      </c>
      <c r="I93" s="172">
        <f>'1 13'!I93+'1 14'!I93+'1 17'!I93+'2 01'!I93+'2 02'!I93+'2 03'!I93+'2 04'!I93+'2 05'!I93+'2 06'!I93+'2 07'!I93+'2 08'!I93+'2 09'!I93+'2 10'!I93+'2 11'!I93+'2 17'!I93+'2 20'!I93+'2 21'!I93+'3 01'!I93+'3 03'!I93+'3 05'!I93+'3 06'!I93+'3 09'!I93+'3 11'!I93+'3 12'!I93+'3 14'!I93+'3 15'!I93+'3 19'!I93</f>
        <v>0</v>
      </c>
      <c r="J93" s="107"/>
    </row>
    <row r="94" spans="1:10">
      <c r="A94" s="231" t="s">
        <v>100</v>
      </c>
      <c r="B94" s="231"/>
      <c r="C94" s="231"/>
      <c r="D94" s="80"/>
      <c r="E94" s="4" t="s">
        <v>56</v>
      </c>
      <c r="F94" s="207">
        <f>'1 13'!F94+'1 14'!F94+'1 17'!F94+'2 01'!F94+'2 02'!F94+'2 03'!F94+'2 04'!F94+'2 05'!F94+'2 06'!F94+'2 07'!F94+'2 08'!F94+'2 09'!F94+'2 10'!F94+'2 11'!F94+'2 17'!F94+'2 20'!F94+'2 21'!F94+'3 01'!F94+'3 03'!F94+'3 05'!F94+'3 06'!F94+'3 09'!F94+'3 11'!F94+'3 12'!F94+'3 14'!F94+'3 15'!F94+'3 19'!F94</f>
        <v>0</v>
      </c>
      <c r="G94" s="207">
        <f>'1 13'!G94+'1 14'!G94+'1 17'!G94+'2 01'!G94+'2 02'!G94+'2 03'!G94+'2 04'!G94+'2 05'!G94+'2 06'!G94+'2 07'!G94+'2 08'!G94+'2 09'!G94+'2 10'!G94+'2 11'!G94+'2 17'!G94+'2 20'!G94+'2 21'!G94+'3 01'!G94+'3 03'!G94+'3 05'!G94+'3 06'!G94+'3 09'!G94+'3 11'!G94+'3 12'!G94+'3 14'!G94+'3 15'!G94+'3 19'!G94</f>
        <v>0</v>
      </c>
      <c r="H94" s="178"/>
      <c r="I94" s="172"/>
      <c r="J94" s="107"/>
    </row>
    <row r="95" spans="1:10">
      <c r="A95" s="231" t="s">
        <v>101</v>
      </c>
      <c r="B95" s="231"/>
      <c r="C95" s="231"/>
      <c r="D95" s="80"/>
      <c r="E95" s="4" t="s">
        <v>56</v>
      </c>
      <c r="F95" s="207">
        <f>'1 13'!F95+'1 14'!F95+'1 17'!F95+'2 01'!F95+'2 02'!F95+'2 03'!F95+'2 04'!F95+'2 05'!F95+'2 06'!F95+'2 07'!F95+'2 08'!F95+'2 09'!F95+'2 10'!F95+'2 11'!F95+'2 17'!F95+'2 20'!F95+'2 21'!F95+'3 01'!F95+'3 03'!F95+'3 05'!F95+'3 06'!F95+'3 09'!F95+'3 11'!F95+'3 12'!F95+'3 14'!F95+'3 15'!F95+'3 19'!F95</f>
        <v>0</v>
      </c>
      <c r="G95" s="207">
        <f>'1 13'!G95+'1 14'!G95+'1 17'!G95+'2 01'!G95+'2 02'!G95+'2 03'!G95+'2 04'!G95+'2 05'!G95+'2 06'!G95+'2 07'!G95+'2 08'!G95+'2 09'!G95+'2 10'!G95+'2 11'!G95+'2 17'!G95+'2 20'!G95+'2 21'!G95+'3 01'!G95+'3 03'!G95+'3 05'!G95+'3 06'!G95+'3 09'!G95+'3 11'!G95+'3 12'!G95+'3 14'!G95+'3 15'!G95+'3 19'!G95</f>
        <v>0</v>
      </c>
      <c r="H95" s="178"/>
      <c r="I95" s="172"/>
      <c r="J95" s="107"/>
    </row>
    <row r="96" spans="1:10">
      <c r="A96" s="231" t="s">
        <v>102</v>
      </c>
      <c r="B96" s="231"/>
      <c r="C96" s="231"/>
      <c r="D96" s="80"/>
      <c r="E96" s="4" t="s">
        <v>34</v>
      </c>
      <c r="F96" s="207">
        <f>'1 13'!F96+'1 14'!F96+'1 17'!F96+'2 01'!F96+'2 02'!F96+'2 03'!F96+'2 04'!F96+'2 05'!F96+'2 06'!F96+'2 07'!F96+'2 08'!F96+'2 09'!F96+'2 10'!F96+'2 11'!F96+'2 17'!F96+'2 20'!F96+'2 21'!F96+'3 01'!F96+'3 03'!F96+'3 05'!F96+'3 06'!F96+'3 09'!F96+'3 11'!F96+'3 12'!F96+'3 14'!F96+'3 15'!F96+'3 19'!F96</f>
        <v>0</v>
      </c>
      <c r="G96" s="207">
        <f>'1 13'!G96+'1 14'!G96+'1 17'!G96+'2 01'!G96+'2 02'!G96+'2 03'!G96+'2 04'!G96+'2 05'!G96+'2 06'!G96+'2 07'!G96+'2 08'!G96+'2 09'!G96+'2 10'!G96+'2 11'!G96+'2 17'!G96+'2 20'!G96+'2 21'!G96+'3 01'!G96+'3 03'!G96+'3 05'!G96+'3 06'!G96+'3 09'!G96+'3 11'!G96+'3 12'!G96+'3 14'!G96+'3 15'!G96+'3 19'!G96</f>
        <v>0</v>
      </c>
      <c r="H96" s="172">
        <f>'2 01'!H96+'2 02'!H96+'2 03'!H96+'2 04'!H96+'2 05'!H96+'2 06'!H96+'2 07'!H96+'2 08'!H96+'2 09'!H96+'2 10'!H96+'2 11'!H96+'2 17'!H96+'2 20'!H96+'2 21'!H96+'3 01'!H96+'3 03'!H96+'3 05'!H96+'3 06'!H96+'3 09'!H96+'3 11'!H96+'3 12'!H96+'3 14'!H96+'3 15'!H96+'3 19'!H96</f>
        <v>0</v>
      </c>
      <c r="I96" s="172">
        <f>'1 13'!I96+'1 14'!I96+'1 17'!I96+'2 01'!I96+'2 02'!I96+'2 03'!I96+'2 04'!I96+'2 05'!I96+'2 06'!I96+'2 07'!I96+'2 08'!I96+'2 09'!I96+'2 10'!I96+'2 11'!I96+'2 17'!I96+'2 20'!I96+'2 21'!I96+'3 01'!I96+'3 03'!I96+'3 05'!I96+'3 06'!I96+'3 09'!I96+'3 11'!I96+'3 12'!I96+'3 14'!I96+'3 15'!I96+'3 19'!I96</f>
        <v>0</v>
      </c>
      <c r="J96" s="107"/>
    </row>
    <row r="97" spans="1:10">
      <c r="A97" s="231" t="s">
        <v>103</v>
      </c>
      <c r="B97" s="231"/>
      <c r="C97" s="231"/>
      <c r="D97" s="80"/>
      <c r="E97" s="4" t="s">
        <v>18</v>
      </c>
      <c r="F97" s="207">
        <f>'1 13'!F97+'1 14'!F97+'1 17'!F97+'2 01'!F97+'2 02'!F97+'2 03'!F97+'2 04'!F97+'2 05'!F97+'2 06'!F97+'2 07'!F97+'2 08'!F97+'2 09'!F97+'2 10'!F97+'2 11'!F97+'2 17'!F97+'2 20'!F97+'2 21'!F97+'3 01'!F97+'3 03'!F97+'3 05'!F97+'3 06'!F97+'3 09'!F97+'3 11'!F97+'3 12'!F97+'3 14'!F97+'3 15'!F97+'3 19'!F97</f>
        <v>0</v>
      </c>
      <c r="G97" s="207">
        <f>'1 13'!G97+'1 14'!G97+'1 17'!G97+'2 01'!G97+'2 02'!G97+'2 03'!G97+'2 04'!G97+'2 05'!G97+'2 06'!G97+'2 07'!G97+'2 08'!G97+'2 09'!G97+'2 10'!G97+'2 11'!G97+'2 17'!G97+'2 20'!G97+'2 21'!G97+'3 01'!G97+'3 03'!G97+'3 05'!G97+'3 06'!G97+'3 09'!G97+'3 11'!G97+'3 12'!G97+'3 14'!G97+'3 15'!G97+'3 19'!G97</f>
        <v>0</v>
      </c>
      <c r="H97" s="172"/>
      <c r="I97" s="172"/>
      <c r="J97" s="107"/>
    </row>
    <row r="98" spans="1:10">
      <c r="A98" s="231" t="s">
        <v>104</v>
      </c>
      <c r="B98" s="231"/>
      <c r="C98" s="231"/>
      <c r="D98" s="80" t="s">
        <v>125</v>
      </c>
      <c r="E98" s="4" t="s">
        <v>56</v>
      </c>
      <c r="F98" s="210">
        <f>'1 13'!F98+'1 14'!F98+'1 17'!F98+'2 01'!F98+'2 02'!F98+'2 03'!F98+'2 04'!F98+'2 05'!F98+'2 06'!F98+'2 07'!F98+'2 08'!F98+'2 09'!F98+'2 10'!F98+'2 11'!F98+'2 17'!F98+'2 20'!F98+'2 21'!F98+'3 01'!F98+'3 03'!F98+'3 05'!F98+'3 06'!F98+'3 09'!F98+'3 11'!F98+'3 12'!F98+'3 14'!F98+'3 15'!F98+'3 19'!F98</f>
        <v>120</v>
      </c>
      <c r="G98" s="207">
        <f>'1 13'!G98+'1 14'!G98+'1 17'!G98+'2 01'!G98+'2 02'!G98+'2 03'!G98+'2 04'!G98+'2 05'!G98+'2 06'!G98+'2 07'!G98+'2 08'!G98+'2 09'!G98+'2 10'!G98+'2 11'!G98+'2 17'!G98+'2 20'!G98+'2 21'!G98+'3 01'!G98+'3 03'!G98+'3 05'!G98+'3 06'!G98+'3 09'!G98+'3 11'!G98+'3 12'!G98+'3 14'!G98+'3 15'!G98+'3 19'!G98</f>
        <v>68.400000000000006</v>
      </c>
      <c r="H98" s="172">
        <f>'2 01'!H98+'2 02'!H98+'2 03'!H98+'2 04'!H98+'2 05'!H98+'2 06'!H98+'2 07'!H98+'2 08'!H98+'2 09'!H98+'2 10'!H98+'2 11'!H98+'2 17'!H98+'2 20'!H98+'2 21'!H98+'3 01'!H98+'3 03'!H98+'3 05'!H98+'3 06'!H98+'3 09'!H98+'3 11'!H98+'3 12'!H98+'3 14'!H98+'3 15'!H98+'3 19'!H98</f>
        <v>0</v>
      </c>
      <c r="I98" s="172">
        <f>'1 13'!I98+'1 14'!I98+'1 17'!I98+'2 01'!I98+'2 02'!I98+'2 03'!I98+'2 04'!I98+'2 05'!I98+'2 06'!I98+'2 07'!I98+'2 08'!I98+'2 09'!I98+'2 10'!I98+'2 11'!I98+'2 17'!I98+'2 20'!I98+'2 21'!I98+'3 01'!I98+'3 03'!I98+'3 05'!I98+'3 06'!I98+'3 09'!I98+'3 11'!I98+'3 12'!I98+'3 14'!I98+'3 15'!I98+'3 19'!I98</f>
        <v>0</v>
      </c>
      <c r="J98" s="107"/>
    </row>
    <row r="99" spans="1:10" ht="15.75" thickBot="1">
      <c r="A99" s="227" t="s">
        <v>70</v>
      </c>
      <c r="B99" s="227"/>
      <c r="C99" s="227"/>
      <c r="D99" s="86"/>
      <c r="E99" s="15" t="s">
        <v>34</v>
      </c>
      <c r="F99" s="207">
        <f>'1 13'!F99+'1 14'!F99+'1 17'!F99+'2 01'!F99+'2 02'!F99+'2 03'!F99+'2 04'!F99+'2 05'!F99+'2 06'!F99+'2 07'!F99+'2 08'!F99+'2 09'!F99+'2 10'!F99+'2 11'!F99+'2 17'!F99+'2 20'!F99+'2 21'!F99+'3 01'!F99+'3 03'!F99+'3 05'!F99+'3 06'!F99+'3 09'!F99+'3 11'!F99+'3 12'!F99+'3 14'!F99+'3 15'!F99+'3 19'!F99</f>
        <v>0</v>
      </c>
      <c r="G99" s="207">
        <f>'1 13'!G99+'1 14'!G99+'1 17'!G99+'2 01'!G99+'2 02'!G99+'2 03'!G99+'2 04'!G99+'2 05'!G99+'2 06'!G99+'2 07'!G99+'2 08'!G99+'2 09'!G99+'2 10'!G99+'2 11'!G99+'2 17'!G99+'2 20'!G99+'2 21'!G99+'3 01'!G99+'3 03'!G99+'3 05'!G99+'3 06'!G99+'3 09'!G99+'3 11'!G99+'3 12'!G99+'3 14'!G99+'3 15'!G99+'3 19'!G99</f>
        <v>0</v>
      </c>
      <c r="H99" s="172">
        <f>'2 01'!H99+'2 02'!H99+'2 03'!H99+'2 04'!H99+'2 05'!H99+'2 06'!H99+'2 07'!H99+'2 08'!H99+'2 09'!H99+'2 10'!H99+'2 11'!H99+'2 17'!H99+'2 20'!H99+'2 21'!H99+'3 01'!H99+'3 03'!H99+'3 05'!H99+'3 06'!H99+'3 09'!H99+'3 11'!H99+'3 12'!H99+'3 14'!H99+'3 15'!H99+'3 19'!H99</f>
        <v>0</v>
      </c>
      <c r="I99" s="172">
        <f>'1 13'!I99+'1 14'!I99+'1 17'!I99+'2 01'!I99+'2 02'!I99+'2 03'!I99+'2 04'!I99+'2 05'!I99+'2 06'!I99+'2 07'!I99+'2 08'!I99+'2 09'!I99+'2 10'!I99+'2 11'!I99+'2 17'!I99+'2 20'!I99+'2 21'!I99+'3 01'!I99+'3 03'!I99+'3 05'!I99+'3 06'!I99+'3 09'!I99+'3 11'!I99+'3 12'!I99+'3 14'!I99+'3 15'!I99+'3 19'!I99</f>
        <v>0</v>
      </c>
      <c r="J99" s="104"/>
    </row>
    <row r="100" spans="1:10" ht="15.75" thickBot="1">
      <c r="A100" s="228" t="s">
        <v>105</v>
      </c>
      <c r="B100" s="229"/>
      <c r="C100" s="229"/>
      <c r="D100" s="88"/>
      <c r="E100" s="20"/>
      <c r="F100" s="209"/>
      <c r="G100" s="208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87"/>
      <c r="E101" s="18" t="s">
        <v>56</v>
      </c>
      <c r="F101" s="207">
        <f>'1 13'!F101+'1 14'!F101+'1 17'!F101+'2 01'!F101+'2 02'!F101+'2 03'!F101+'2 04'!F101+'2 05'!F101+'2 06'!F101+'2 07'!F101+'2 08'!F101+'2 09'!F101+'2 10'!F101+'2 11'!F101+'2 17'!F101+'2 20'!F101+'2 21'!F101+'3 01'!F101+'3 03'!F101+'3 05'!F101+'3 06'!F101+'3 09'!F101+'3 11'!F101+'3 12'!F101+'3 14'!F101+'3 15'!F101+'3 19'!F101</f>
        <v>0</v>
      </c>
      <c r="G101" s="207">
        <f>'1 13'!G101+'1 14'!G101+'1 17'!G101+'2 01'!G101+'2 02'!G101+'2 03'!G101+'2 04'!G101+'2 05'!G101+'2 06'!G101+'2 07'!G101+'2 08'!G101+'2 09'!G101+'2 10'!G101+'2 11'!G101+'2 17'!G101+'2 20'!G101+'2 21'!G101+'3 01'!G101+'3 03'!G101+'3 05'!G101+'3 06'!G101+'3 09'!G101+'3 11'!G101+'3 12'!G101+'3 14'!G101+'3 15'!G101+'3 19'!G101</f>
        <v>0</v>
      </c>
      <c r="H101" s="172">
        <f>'2 01'!H101+'2 02'!H101+'2 03'!H101+'2 04'!H101+'2 05'!H101+'2 06'!H101+'2 07'!H101+'2 08'!H101+'2 09'!H101+'2 10'!H101+'2 11'!H101+'2 17'!H101+'2 20'!H101+'2 21'!H101+'3 01'!H101+'3 03'!H101+'3 05'!H101+'3 06'!H101+'3 09'!H101+'3 11'!H101+'3 12'!H101+'3 14'!H101+'3 15'!H101+'3 19'!H101</f>
        <v>0</v>
      </c>
      <c r="I101" s="172">
        <f>'1 13'!I101+'1 14'!I101+'1 17'!I101+'2 01'!I101+'2 02'!I101+'2 03'!I101+'2 04'!I101+'2 05'!I101+'2 06'!I101+'2 07'!I101+'2 08'!I101+'2 09'!I101+'2 10'!I101+'2 11'!I101+'2 17'!I101+'2 20'!I101+'2 21'!I101+'3 01'!I101+'3 03'!I101+'3 05'!I101+'3 06'!I101+'3 09'!I101+'3 11'!I101+'3 12'!I101+'3 14'!I101+'3 15'!I101+'3 19'!I101</f>
        <v>0</v>
      </c>
      <c r="J101" s="122"/>
    </row>
    <row r="102" spans="1:10">
      <c r="A102" s="231" t="s">
        <v>107</v>
      </c>
      <c r="B102" s="231"/>
      <c r="C102" s="231"/>
      <c r="D102" s="80"/>
      <c r="E102" s="4" t="s">
        <v>56</v>
      </c>
      <c r="F102" s="207">
        <f>'1 13'!F102+'1 14'!F102+'1 17'!F102+'2 01'!F102+'2 02'!F102+'2 03'!F102+'2 04'!F102+'2 05'!F102+'2 06'!F102+'2 07'!F102+'2 08'!F102+'2 09'!F102+'2 10'!F102+'2 11'!F102+'2 17'!F102+'2 20'!F102+'2 21'!F102+'3 01'!F102+'3 03'!F102+'3 05'!F102+'3 06'!F102+'3 09'!F102+'3 11'!F102+'3 12'!F102+'3 14'!F102+'3 15'!F102+'3 19'!F102</f>
        <v>0</v>
      </c>
      <c r="G102" s="207">
        <f>'1 13'!G102+'1 14'!G102+'1 17'!G102+'2 01'!G102+'2 02'!G102+'2 03'!G102+'2 04'!G102+'2 05'!G102+'2 06'!G102+'2 07'!G102+'2 08'!G102+'2 09'!G102+'2 10'!G102+'2 11'!G102+'2 17'!G102+'2 20'!G102+'2 21'!G102+'3 01'!G102+'3 03'!G102+'3 05'!G102+'3 06'!G102+'3 09'!G102+'3 11'!G102+'3 12'!G102+'3 14'!G102+'3 15'!G102+'3 19'!G102</f>
        <v>0</v>
      </c>
      <c r="H102" s="172">
        <f>'2 01'!H102+'2 02'!H102+'2 03'!H102+'2 04'!H102+'2 05'!H102+'2 06'!H102+'2 07'!H102+'2 08'!H102+'2 09'!H102+'2 10'!H102+'2 11'!H102+'2 17'!H102+'2 20'!H102+'2 21'!H102+'3 01'!H102+'3 03'!H102+'3 05'!H102+'3 06'!H102+'3 09'!H102+'3 11'!H102+'3 12'!H102+'3 14'!H102+'3 15'!H102+'3 19'!H102</f>
        <v>0</v>
      </c>
      <c r="I102" s="172">
        <f>'1 13'!I102+'1 14'!I102+'1 17'!I102+'2 01'!I102+'2 02'!I102+'2 03'!I102+'2 04'!I102+'2 05'!I102+'2 06'!I102+'2 07'!I102+'2 08'!I102+'2 09'!I102+'2 10'!I102+'2 11'!I102+'2 17'!I102+'2 20'!I102+'2 21'!I102+'3 01'!I102+'3 03'!I102+'3 05'!I102+'3 06'!I102+'3 09'!I102+'3 11'!I102+'3 12'!I102+'3 14'!I102+'3 15'!I102+'3 19'!I102</f>
        <v>0</v>
      </c>
      <c r="J102" s="107"/>
    </row>
    <row r="103" spans="1:10">
      <c r="A103" s="231" t="s">
        <v>108</v>
      </c>
      <c r="B103" s="231"/>
      <c r="C103" s="231"/>
      <c r="D103" s="80"/>
      <c r="E103" s="4" t="s">
        <v>56</v>
      </c>
      <c r="F103" s="207">
        <f>'1 13'!F103+'1 14'!F103+'1 17'!F103+'2 01'!F103+'2 02'!F103+'2 03'!F103+'2 04'!F103+'2 05'!F103+'2 06'!F103+'2 07'!F103+'2 08'!F103+'2 09'!F103+'2 10'!F103+'2 11'!F103+'2 17'!F103+'2 20'!F103+'2 21'!F103+'3 01'!F103+'3 03'!F103+'3 05'!F103+'3 06'!F103+'3 09'!F103+'3 11'!F103+'3 12'!F103+'3 14'!F103+'3 15'!F103+'3 19'!F103</f>
        <v>0</v>
      </c>
      <c r="G103" s="207">
        <f>'1 13'!G103+'1 14'!G103+'1 17'!G103+'2 01'!G103+'2 02'!G103+'2 03'!G103+'2 04'!G103+'2 05'!G103+'2 06'!G103+'2 07'!G103+'2 08'!G103+'2 09'!G103+'2 10'!G103+'2 11'!G103+'2 17'!G103+'2 20'!G103+'2 21'!G103+'3 01'!G103+'3 03'!G103+'3 05'!G103+'3 06'!G103+'3 09'!G103+'3 11'!G103+'3 12'!G103+'3 14'!G103+'3 15'!G103+'3 19'!G103</f>
        <v>0</v>
      </c>
      <c r="H103" s="178"/>
      <c r="I103" s="172"/>
      <c r="J103" s="107"/>
    </row>
    <row r="104" spans="1:10">
      <c r="A104" s="231" t="s">
        <v>109</v>
      </c>
      <c r="B104" s="231"/>
      <c r="C104" s="231"/>
      <c r="D104" s="80"/>
      <c r="E104" s="4" t="s">
        <v>56</v>
      </c>
      <c r="F104" s="207">
        <f>'1 13'!F104+'1 14'!F104+'1 17'!F104+'2 01'!F104+'2 02'!F104+'2 03'!F104+'2 04'!F104+'2 05'!F104+'2 06'!F104+'2 07'!F104+'2 08'!F104+'2 09'!F104+'2 10'!F104+'2 11'!F104+'2 17'!F104+'2 20'!F104+'2 21'!F104+'3 01'!F104+'3 03'!F104+'3 05'!F104+'3 06'!F104+'3 09'!F104+'3 11'!F104+'3 12'!F104+'3 14'!F104+'3 15'!F104+'3 19'!F104</f>
        <v>0</v>
      </c>
      <c r="G104" s="207">
        <f>'1 13'!G104+'1 14'!G104+'1 17'!G104+'2 01'!G104+'2 02'!G104+'2 03'!G104+'2 04'!G104+'2 05'!G104+'2 06'!G104+'2 07'!G104+'2 08'!G104+'2 09'!G104+'2 10'!G104+'2 11'!G104+'2 17'!G104+'2 20'!G104+'2 21'!G104+'3 01'!G104+'3 03'!G104+'3 05'!G104+'3 06'!G104+'3 09'!G104+'3 11'!G104+'3 12'!G104+'3 14'!G104+'3 15'!G104+'3 19'!G104</f>
        <v>0</v>
      </c>
      <c r="H104" s="172">
        <f>'2 01'!H104+'2 02'!H104+'2 03'!H104+'2 04'!H104+'2 05'!H104+'2 06'!H104+'2 07'!H104+'2 08'!H104+'2 09'!H104+'2 10'!H104+'2 11'!H104+'2 17'!H104+'2 20'!H104+'2 21'!H104+'3 01'!H104+'3 03'!H104+'3 05'!H104+'3 06'!H104+'3 09'!H104+'3 11'!H104+'3 12'!H104+'3 14'!H104+'3 15'!H104+'3 19'!H104</f>
        <v>0</v>
      </c>
      <c r="I104" s="172">
        <f>'1 13'!I104+'1 14'!I104+'1 17'!I104+'2 01'!I104+'2 02'!I104+'2 03'!I104+'2 04'!I104+'2 05'!I104+'2 06'!I104+'2 07'!I104+'2 08'!I104+'2 09'!I104+'2 10'!I104+'2 11'!I104+'2 17'!I104+'2 20'!I104+'2 21'!I104+'3 01'!I104+'3 03'!I104+'3 05'!I104+'3 06'!I104+'3 09'!I104+'3 11'!I104+'3 12'!I104+'3 14'!I104+'3 15'!I104+'3 19'!I104</f>
        <v>0</v>
      </c>
      <c r="J104" s="107"/>
    </row>
    <row r="105" spans="1:10">
      <c r="A105" s="231" t="s">
        <v>110</v>
      </c>
      <c r="B105" s="231"/>
      <c r="C105" s="231"/>
      <c r="D105" s="80"/>
      <c r="E105" s="4" t="s">
        <v>56</v>
      </c>
      <c r="F105" s="207">
        <f>'1 13'!F105+'1 14'!F105+'1 17'!F105+'2 01'!F105+'2 02'!F105+'2 03'!F105+'2 04'!F105+'2 05'!F105+'2 06'!F105+'2 07'!F105+'2 08'!F105+'2 09'!F105+'2 10'!F105+'2 11'!F105+'2 17'!F105+'2 20'!F105+'2 21'!F105+'3 01'!F105+'3 03'!F105+'3 05'!F105+'3 06'!F105+'3 09'!F105+'3 11'!F105+'3 12'!F105+'3 14'!F105+'3 15'!F105+'3 19'!F105</f>
        <v>0</v>
      </c>
      <c r="G105" s="207">
        <f>'1 13'!G105+'1 14'!G105+'1 17'!G105+'2 01'!G105+'2 02'!G105+'2 03'!G105+'2 04'!G105+'2 05'!G105+'2 06'!G105+'2 07'!G105+'2 08'!G105+'2 09'!G105+'2 10'!G105+'2 11'!G105+'2 17'!G105+'2 20'!G105+'2 21'!G105+'3 01'!G105+'3 03'!G105+'3 05'!G105+'3 06'!G105+'3 09'!G105+'3 11'!G105+'3 12'!G105+'3 14'!G105+'3 15'!G105+'3 19'!G105</f>
        <v>0</v>
      </c>
      <c r="H105" s="178"/>
      <c r="I105" s="172"/>
      <c r="J105" s="107"/>
    </row>
    <row r="106" spans="1:10">
      <c r="A106" s="231" t="s">
        <v>191</v>
      </c>
      <c r="B106" s="231"/>
      <c r="C106" s="231"/>
      <c r="D106" s="80"/>
      <c r="E106" s="4" t="s">
        <v>56</v>
      </c>
      <c r="F106" s="207">
        <f>'1 13'!F106+'1 14'!F106+'1 17'!F106+'2 01'!F106+'2 02'!F106+'2 03'!F106+'2 04'!F106+'2 05'!F106+'2 06'!F106+'2 07'!F106+'2 08'!F106+'2 09'!F106+'2 10'!F106+'2 11'!F106+'2 17'!F106+'2 20'!F106+'2 21'!F106+'3 01'!F106+'3 03'!F106+'3 05'!F106+'3 06'!F106+'3 09'!F106+'3 11'!F106+'3 12'!F106+'3 14'!F106+'3 15'!F106+'3 19'!F106</f>
        <v>0</v>
      </c>
      <c r="G106" s="207">
        <f>'1 13'!G106+'1 14'!G106+'1 17'!G106+'2 01'!G106+'2 02'!G106+'2 03'!G106+'2 04'!G106+'2 05'!G106+'2 06'!G106+'2 07'!G106+'2 08'!G106+'2 09'!G106+'2 10'!G106+'2 11'!G106+'2 17'!G106+'2 20'!G106+'2 21'!G106+'3 01'!G106+'3 03'!G106+'3 05'!G106+'3 06'!G106+'3 09'!G106+'3 11'!G106+'3 12'!G106+'3 14'!G106+'3 15'!G106+'3 19'!G106</f>
        <v>0</v>
      </c>
      <c r="H106" s="172">
        <f>'2 01'!H106+'2 02'!H106+'2 03'!H106+'2 04'!H106+'2 05'!H106+'2 06'!H106+'2 07'!H106+'2 08'!H106+'2 09'!H106+'2 10'!H106+'2 11'!H106+'2 17'!H106+'2 20'!H106+'2 21'!H106+'3 01'!H106+'3 03'!H106+'3 05'!H106+'3 06'!H106+'3 09'!H106+'3 11'!H106+'3 12'!H106+'3 14'!H106+'3 15'!H106+'3 19'!H106</f>
        <v>0</v>
      </c>
      <c r="I106" s="172">
        <f>'1 13'!I106+'1 14'!I106+'1 17'!I106+'2 01'!I106+'2 02'!I106+'2 03'!I106+'2 04'!I106+'2 05'!I106+'2 06'!I106+'2 07'!I106+'2 08'!I106+'2 09'!I106+'2 10'!I106+'2 11'!I106+'2 17'!I106+'2 20'!I106+'2 21'!I106+'3 01'!I106+'3 03'!I106+'3 05'!I106+'3 06'!I106+'3 09'!I106+'3 11'!I106+'3 12'!I106+'3 14'!I106+'3 15'!I106+'3 19'!I106</f>
        <v>0</v>
      </c>
      <c r="J106" s="107"/>
    </row>
    <row r="107" spans="1:10">
      <c r="A107" s="226" t="s">
        <v>111</v>
      </c>
      <c r="B107" s="226"/>
      <c r="C107" s="226"/>
      <c r="D107" s="84"/>
      <c r="E107" s="4" t="s">
        <v>56</v>
      </c>
      <c r="F107" s="207">
        <f>'1 13'!F107+'1 14'!F107+'1 17'!F107+'2 01'!F107+'2 02'!F107+'2 03'!F107+'2 04'!F107+'2 05'!F107+'2 06'!F107+'2 07'!F107+'2 08'!F107+'2 09'!F107+'2 10'!F107+'2 11'!F107+'2 17'!F107+'2 20'!F107+'2 21'!F107+'3 01'!F107+'3 03'!F107+'3 05'!F107+'3 06'!F107+'3 09'!F107+'3 11'!F107+'3 12'!F107+'3 14'!F107+'3 15'!F107+'3 19'!F107</f>
        <v>0</v>
      </c>
      <c r="G107" s="207">
        <f>'1 13'!G107+'1 14'!G107+'1 17'!G107+'2 01'!G107+'2 02'!G107+'2 03'!G107+'2 04'!G107+'2 05'!G107+'2 06'!G107+'2 07'!G107+'2 08'!G107+'2 09'!G107+'2 10'!G107+'2 11'!G107+'2 17'!G107+'2 20'!G107+'2 21'!G107+'3 01'!G107+'3 03'!G107+'3 05'!G107+'3 06'!G107+'3 09'!G107+'3 11'!G107+'3 12'!G107+'3 14'!G107+'3 15'!G107+'3 19'!G107</f>
        <v>0</v>
      </c>
      <c r="H107" s="172"/>
      <c r="I107" s="172"/>
      <c r="J107" s="107"/>
    </row>
    <row r="108" spans="1:10">
      <c r="A108" s="231" t="s">
        <v>112</v>
      </c>
      <c r="B108" s="257"/>
      <c r="C108" s="257"/>
      <c r="D108" s="85"/>
      <c r="E108" s="4" t="s">
        <v>18</v>
      </c>
      <c r="F108" s="207">
        <f>'1 13'!F108+'1 14'!F108+'1 17'!F108+'2 01'!F108+'2 02'!F108+'2 03'!F108+'2 04'!F108+'2 05'!F108+'2 06'!F108+'2 07'!F108+'2 08'!F108+'2 09'!F108+'2 10'!F108+'2 11'!F108+'2 17'!F108+'2 20'!F108+'2 21'!F108+'3 01'!F108+'3 03'!F108+'3 05'!F108+'3 06'!F108+'3 09'!F108+'3 11'!F108+'3 12'!F108+'3 14'!F108+'3 15'!F108+'3 19'!F108</f>
        <v>0</v>
      </c>
      <c r="G108" s="207">
        <f>'1 13'!G108+'1 14'!G108+'1 17'!G108+'2 01'!G108+'2 02'!G108+'2 03'!G108+'2 04'!G108+'2 05'!G108+'2 06'!G108+'2 07'!G108+'2 08'!G108+'2 09'!G108+'2 10'!G108+'2 11'!G108+'2 17'!G108+'2 20'!G108+'2 21'!G108+'3 01'!G108+'3 03'!G108+'3 05'!G108+'3 06'!G108+'3 09'!G108+'3 11'!G108+'3 12'!G108+'3 14'!G108+'3 15'!G108+'3 19'!G108</f>
        <v>0</v>
      </c>
      <c r="H108" s="172"/>
      <c r="I108" s="172"/>
      <c r="J108" s="107"/>
    </row>
    <row r="109" spans="1:10">
      <c r="A109" s="231" t="s">
        <v>113</v>
      </c>
      <c r="B109" s="257"/>
      <c r="C109" s="257"/>
      <c r="D109" s="85"/>
      <c r="E109" s="4" t="s">
        <v>18</v>
      </c>
      <c r="F109" s="207">
        <f>'1 13'!F109+'1 14'!F109+'1 17'!F109+'2 01'!F109+'2 02'!F109+'2 03'!F109+'2 04'!F109+'2 05'!F109+'2 06'!F109+'2 07'!F109+'2 08'!F109+'2 09'!F109+'2 10'!F109+'2 11'!F109+'2 17'!F109+'2 20'!F109+'2 21'!F109+'3 01'!F109+'3 03'!F109+'3 05'!F109+'3 06'!F109+'3 09'!F109+'3 11'!F109+'3 12'!F109+'3 14'!F109+'3 15'!F109+'3 19'!F109</f>
        <v>0</v>
      </c>
      <c r="G109" s="207">
        <f>'1 13'!G109+'1 14'!G109+'1 17'!G109+'2 01'!G109+'2 02'!G109+'2 03'!G109+'2 04'!G109+'2 05'!G109+'2 06'!G109+'2 07'!G109+'2 08'!G109+'2 09'!G109+'2 10'!G109+'2 11'!G109+'2 17'!G109+'2 20'!G109+'2 21'!G109+'3 01'!G109+'3 03'!G109+'3 05'!G109+'3 06'!G109+'3 09'!G109+'3 11'!G109+'3 12'!G109+'3 14'!G109+'3 15'!G109+'3 19'!G109</f>
        <v>0</v>
      </c>
      <c r="H109" s="172"/>
      <c r="I109" s="172"/>
      <c r="J109" s="107"/>
    </row>
    <row r="110" spans="1:10" ht="15.75" thickBot="1">
      <c r="A110" s="227" t="s">
        <v>114</v>
      </c>
      <c r="B110" s="227"/>
      <c r="C110" s="227"/>
      <c r="D110" s="86"/>
      <c r="E110" s="15" t="s">
        <v>115</v>
      </c>
      <c r="F110" s="207">
        <f>'1 13'!F110+'1 14'!F110+'1 17'!F110+'2 01'!F110+'2 02'!F110+'2 03'!F110+'2 04'!F110+'2 05'!F110+'2 06'!F110+'2 07'!F110+'2 08'!F110+'2 09'!F110+'2 10'!F110+'2 11'!F110+'2 17'!F110+'2 20'!F110+'2 21'!F110+'3 01'!F110+'3 03'!F110+'3 05'!F110+'3 06'!F110+'3 09'!F110+'3 11'!F110+'3 12'!F110+'3 14'!F110+'3 15'!F110+'3 19'!F110</f>
        <v>0</v>
      </c>
      <c r="G110" s="207">
        <f>'1 13'!G110+'1 14'!G110+'1 17'!G110+'2 01'!G110+'2 02'!G110+'2 03'!G110+'2 04'!G110+'2 05'!G110+'2 06'!G110+'2 07'!G110+'2 08'!G110+'2 09'!G110+'2 10'!G110+'2 11'!G110+'2 17'!G110+'2 20'!G110+'2 21'!G110+'3 01'!G110+'3 03'!G110+'3 05'!G110+'3 06'!G110+'3 09'!G110+'3 11'!G110+'3 12'!G110+'3 14'!G110+'3 15'!G110+'3 19'!G110</f>
        <v>0</v>
      </c>
      <c r="H110" s="172">
        <f>'2 01'!H110+'2 02'!H110+'2 03'!H110+'2 04'!H110+'2 05'!H110+'2 06'!H110+'2 07'!H110+'2 08'!H110+'2 09'!H110+'2 10'!H110+'2 11'!H110+'2 17'!H110+'2 20'!H110+'2 21'!H110+'3 01'!H110+'3 03'!H110+'3 05'!H110+'3 06'!H110+'3 09'!H110+'3 11'!H110+'3 12'!H110+'3 14'!H110+'3 15'!H110+'3 19'!H110</f>
        <v>0</v>
      </c>
      <c r="I110" s="172">
        <f>'1 13'!I110+'1 14'!I110+'1 17'!I110+'2 01'!I110+'2 02'!I110+'2 03'!I110+'2 04'!I110+'2 05'!I110+'2 06'!I110+'2 07'!I110+'2 08'!I110+'2 09'!I110+'2 10'!I110+'2 11'!I110+'2 17'!I110+'2 20'!I110+'2 21'!I110+'3 01'!I110+'3 03'!I110+'3 05'!I110+'3 06'!I110+'3 09'!I110+'3 11'!I110+'3 12'!I110+'3 14'!I110+'3 15'!I110+'3 19'!I110</f>
        <v>0</v>
      </c>
      <c r="J110" s="104"/>
    </row>
    <row r="111" spans="1:10" ht="15.75" thickBot="1">
      <c r="A111" s="255" t="s">
        <v>116</v>
      </c>
      <c r="B111" s="256"/>
      <c r="C111" s="256"/>
      <c r="D111" s="83"/>
      <c r="E111" s="21"/>
      <c r="F111" s="208"/>
      <c r="G111" s="208">
        <f>G112+G113</f>
        <v>700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87" t="s">
        <v>130</v>
      </c>
      <c r="E112" s="18" t="s">
        <v>117</v>
      </c>
      <c r="F112" s="207">
        <f>'1 13'!F112+'1 14'!F112+'1 17'!F112+'2 01'!F112+'2 02'!F112+'2 03'!F112+'2 04'!F112+'2 05'!F112+'2 06'!F112+'2 07'!F112+'2 08'!F112+'2 09'!F112+'2 10'!F112+'2 11'!F112+'2 17'!F112+'2 20'!F112+'2 21'!F112+'3 01'!F112+'3 03'!F112+'3 05'!F112+'3 06'!F112+'3 09'!F112+'3 11'!F112+'3 12'!F112+'3 14'!F112+'3 15'!F112+'3 19'!F112</f>
        <v>0.44400000000000006</v>
      </c>
      <c r="G112" s="207">
        <f>'1 13'!G112+'1 14'!G112+'1 17'!G112+'2 01'!G112+'2 02'!G112+'2 03'!G112+'2 04'!G112+'2 05'!G112+'2 06'!G112+'2 07'!G112+'2 08'!G112+'2 09'!G112+'2 10'!G112+'2 11'!G112+'2 17'!G112+'2 20'!G112+'2 21'!G112+'3 01'!G112+'3 03'!G112+'3 05'!G112+'3 06'!G112+'3 09'!G112+'3 11'!G112+'3 12'!G112+'3 14'!G112+'3 15'!G112+'3 19'!G112</f>
        <v>650</v>
      </c>
      <c r="H112" s="172">
        <f>'2 01'!H112+'2 02'!H112+'2 03'!H112+'2 04'!H112+'2 05'!H112+'2 06'!H112+'2 07'!H112+'2 08'!H112+'2 09'!H112+'2 10'!H112+'2 11'!H112+'2 17'!H112+'2 20'!H112+'2 21'!H112+'3 01'!H112+'3 03'!H112+'3 05'!H112+'3 06'!H112+'3 09'!H112+'3 11'!H112+'3 12'!H112+'3 14'!H112+'3 15'!H112+'3 19'!H112</f>
        <v>0</v>
      </c>
      <c r="I112" s="172">
        <f>'1 13'!I112+'1 14'!I112+'1 17'!I112+'2 01'!I112+'2 02'!I112+'2 03'!I112+'2 04'!I112+'2 05'!I112+'2 06'!I112+'2 07'!I112+'2 08'!I112+'2 09'!I112+'2 10'!I112+'2 11'!I112+'2 17'!I112+'2 20'!I112+'2 21'!I112+'3 01'!I112+'3 03'!I112+'3 05'!I112+'3 06'!I112+'3 09'!I112+'3 11'!I112+'3 12'!I112+'3 14'!I112+'3 15'!I112+'3 19'!I112</f>
        <v>0</v>
      </c>
      <c r="J112" s="122"/>
    </row>
    <row r="113" spans="1:11">
      <c r="A113" s="231" t="s">
        <v>118</v>
      </c>
      <c r="B113" s="231"/>
      <c r="C113" s="231"/>
      <c r="D113" s="80" t="s">
        <v>131</v>
      </c>
      <c r="E113" s="4" t="s">
        <v>119</v>
      </c>
      <c r="F113" s="210">
        <f>'1 13'!F113+'1 14'!F113+'1 17'!F113+'2 01'!F113+'2 02'!F113+'2 03'!F113+'2 04'!F113+'2 05'!F113+'2 06'!F113+'2 07'!F113+'2 08'!F113+'2 09'!F113+'2 10'!F113+'2 11'!F113+'2 17'!F113+'2 20'!F113+'2 21'!F113+'3 01'!F113+'3 03'!F113+'3 05'!F113+'3 06'!F113+'3 09'!F113+'3 11'!F113+'3 12'!F113+'3 14'!F113+'3 15'!F113+'3 19'!F113</f>
        <v>143</v>
      </c>
      <c r="G113" s="207">
        <f>'1 13'!G113+'1 14'!G113+'1 17'!G113+'2 01'!G113+'2 02'!G113+'2 03'!G113+'2 04'!G113+'2 05'!G113+'2 06'!G113+'2 07'!G113+'2 08'!G113+'2 09'!G113+'2 10'!G113+'2 11'!G113+'2 17'!G113+'2 20'!G113+'2 21'!G113+'3 01'!G113+'3 03'!G113+'3 05'!G113+'3 06'!G113+'3 09'!G113+'3 11'!G113+'3 12'!G113+'3 14'!G113+'3 15'!G113+'3 19'!G113</f>
        <v>49.999999999999993</v>
      </c>
      <c r="H113" s="172">
        <f>'2 01'!H113+'2 02'!H113+'2 03'!H113+'2 04'!H113+'2 05'!H113+'2 06'!H113+'2 07'!H113+'2 08'!H113+'2 09'!H113+'2 10'!H113+'2 11'!H113+'2 17'!H113+'2 20'!H113+'2 21'!H113+'3 01'!H113+'3 03'!H113+'3 05'!H113+'3 06'!H113+'3 09'!H113+'3 11'!H113+'3 12'!H113+'3 14'!H113+'3 15'!H113+'3 19'!H113</f>
        <v>0</v>
      </c>
      <c r="I113" s="172">
        <f>'1 13'!I113+'1 14'!I113+'1 17'!I113+'2 01'!I113+'2 02'!I113+'2 03'!I113+'2 04'!I113+'2 05'!I113+'2 06'!I113+'2 07'!I113+'2 08'!I113+'2 09'!I113+'2 10'!I113+'2 11'!I113+'2 17'!I113+'2 20'!I113+'2 21'!I113+'3 01'!I113+'3 03'!I113+'3 05'!I113+'3 06'!I113+'3 09'!I113+'3 11'!I113+'3 12'!I113+'3 14'!I113+'3 15'!I113+'3 19'!I113</f>
        <v>0</v>
      </c>
      <c r="J113" s="107"/>
    </row>
    <row r="114" spans="1:11" ht="15.75" thickBot="1">
      <c r="A114" s="250" t="s">
        <v>120</v>
      </c>
      <c r="B114" s="251"/>
      <c r="C114" s="251"/>
      <c r="D114" s="81"/>
      <c r="E114" s="15" t="s">
        <v>7</v>
      </c>
      <c r="F114" s="210">
        <f>'1 13'!F114+'1 14'!F114+'1 17'!F114+'2 01'!F114+'2 02'!F114+'2 03'!F114+'2 04'!F114+'2 05'!F114+'2 06'!F114+'2 07'!F114+'2 08'!F114+'2 09'!F114+'2 10'!F114+'2 11'!F114+'2 17'!F114+'2 20'!F114+'2 21'!F114+'3 01'!F114+'3 03'!F114+'3 05'!F114+'3 06'!F114+'3 09'!F114+'3 11'!F114+'3 12'!F114+'3 14'!F114+'3 15'!F114+'3 19'!F114</f>
        <v>27</v>
      </c>
      <c r="G114" s="207">
        <f>'1 13'!G114+'1 14'!G114+'1 17'!G114+'2 01'!G114+'2 02'!G114+'2 03'!G114+'2 04'!G114+'2 05'!G114+'2 06'!G114+'2 07'!G114+'2 08'!G114+'2 09'!G114+'2 10'!G114+'2 11'!G114+'2 17'!G114+'2 20'!G114+'2 21'!G114+'3 01'!G114+'3 03'!G114+'3 05'!G114+'3 06'!G114+'3 09'!G114+'3 11'!G114+'3 12'!G114+'3 14'!G114+'3 15'!G114+'3 19'!G114</f>
        <v>0</v>
      </c>
      <c r="H114" s="176"/>
      <c r="I114" s="183"/>
      <c r="J114" s="104"/>
    </row>
    <row r="115" spans="1:11" ht="15.75" thickBot="1">
      <c r="A115" s="252" t="s">
        <v>121</v>
      </c>
      <c r="B115" s="253"/>
      <c r="C115" s="253"/>
      <c r="D115" s="150"/>
      <c r="E115" s="24"/>
      <c r="F115" s="24"/>
      <c r="G115" s="218">
        <f>'1 13'!G115+'1 14'!G115+'1 17'!G115+'2 01'!G115+'2 02'!G115+'2 03'!G115+'2 04'!G115+'2 05'!G115+'2 06'!G115+'2 07'!G115+'2 08'!G115+'2 09'!G115+'2 10'!G115+'2 11'!G115+'2 17'!G115+'2 20'!G115+'2 21'!G115+'3 01'!G115+'3 03'!G115+'3 05'!G115+'3 06'!G115+'3 09'!G115+'3 11'!G115+'3 12'!G115+'3 14'!G115+'3 15'!G115+'3 19'!G115</f>
        <v>14269.426999999998</v>
      </c>
      <c r="H115" s="184"/>
      <c r="I115" s="185">
        <f>'1 13'!I115+'1 14'!I115+'1 17'!I115+'2 01'!I115+'2 02'!I115+'2 03'!I115+'2 04'!I115+'2 05'!I115+'2 06'!I115+'2 07'!I115+'2 08'!I115+'2 09'!I115+'2 10'!I115+'2 11'!I115+'2 17'!I115+'2 20'!I115+'2 21'!I115+'3 01'!I115+'3 03'!I115+'3 05'!I115+'3 06'!I115+'3 09'!I115+'3 11'!I115+'3 12'!I115+'3 14'!I115+'3 15'!I115+'3 19'!I115</f>
        <v>0</v>
      </c>
      <c r="J115" s="121"/>
      <c r="K115" s="151">
        <f>I10+I21+I32+I44+I57+I66+I90+I100+I111</f>
        <v>0</v>
      </c>
    </row>
    <row r="116" spans="1:11" ht="15.75" thickBot="1">
      <c r="A116" s="254" t="s">
        <v>122</v>
      </c>
      <c r="B116" s="254"/>
      <c r="C116" s="254"/>
      <c r="D116" s="82"/>
      <c r="E116" s="27"/>
      <c r="F116" s="27"/>
      <c r="G116" s="223">
        <f>'1 13'!G116+'1 14'!G116+'1 17'!G116+'2 01'!G116+'2 02'!G116+'2 03'!G116+'2 04'!G116+'2 05'!G116+'2 06'!G116+'2 07'!G116+'2 08'!G116+'2 09'!G116+'2 10'!G116+'2 11'!G116+'2 17'!G116+'2 20'!G116+'2 21'!G116+'3 01'!G116+'3 03'!G116+'3 05'!G116+'3 06'!G116+'3 09'!G116+'3 11'!G116+'3 12'!G116+'3 14'!G116+'3 15'!G116+'3 19'!G116</f>
        <v>7323.7300000000005</v>
      </c>
      <c r="H116" s="186"/>
      <c r="I116" s="187">
        <f>'2 01'!I116+'2 02'!I116+'2 03'!I116+'2 04'!I116+'2 05'!I116+'2 06'!I116+'2 07'!I116+'2 08'!I116+'2 09'!I116+'2 10'!I116+'2 11'!I116+'2 17'!I116+'2 20'!I116+'2 21'!I116+'3 01'!I116+'3 03'!I116+'3 05'!I116+'3 06'!I116+'3 09'!I116+'3 11'!I116+'3 12'!I116+'3 14'!I116+'3 15'!I116+'3 19'!I116</f>
        <v>0</v>
      </c>
      <c r="J116" s="125"/>
    </row>
    <row r="117" spans="1:11" ht="15.75" thickBot="1">
      <c r="A117" s="255" t="s">
        <v>175</v>
      </c>
      <c r="B117" s="256"/>
      <c r="C117" s="256"/>
      <c r="D117" s="83"/>
      <c r="E117" s="28"/>
      <c r="F117" s="28"/>
      <c r="G117" s="77">
        <f>G115+G116</f>
        <v>21593.156999999999</v>
      </c>
      <c r="H117" s="188"/>
      <c r="I117" s="189">
        <f>I115+I116</f>
        <v>0</v>
      </c>
      <c r="J117" s="126"/>
    </row>
    <row r="118" spans="1:11">
      <c r="A118" s="1"/>
      <c r="B118" s="1"/>
      <c r="C118" s="1"/>
      <c r="D118" s="101"/>
      <c r="E118" s="39"/>
      <c r="F118" s="39"/>
      <c r="G118" s="39"/>
      <c r="H118" s="190"/>
      <c r="I118" s="190"/>
      <c r="J118" s="127"/>
    </row>
    <row r="119" spans="1:11" ht="15.75">
      <c r="A119" s="45" t="s">
        <v>193</v>
      </c>
      <c r="B119" s="45"/>
      <c r="C119" s="45"/>
      <c r="D119" s="102"/>
      <c r="E119" s="45"/>
      <c r="F119" s="225" t="s">
        <v>194</v>
      </c>
      <c r="G119" s="225"/>
      <c r="H119" s="191"/>
      <c r="I119" s="220"/>
      <c r="J119" s="102"/>
    </row>
    <row r="120" spans="1:11">
      <c r="F120" s="201"/>
      <c r="G120" s="201"/>
    </row>
    <row r="121" spans="1:11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1" hidden="1">
      <c r="G123" s="224">
        <f>'1 13'!G123+'1 14'!G123+'1 17'!G123+'2 01'!G123+'2 02'!G123+'2 03'!G123+'2 04'!G123+'2 05'!G123+'2 06'!G123+'2 07'!G123+'2 08'!G123+'2 09'!G123+'2 10'!G123+'2 11'!G123+'2 17'!G123+'2 20'!G123+'2 21'!G123+'3 01'!G123+'3 03'!G123+'3 05'!G123+'3 06'!G123+'3 09'!G123+'3 11'!G123+'3 12'!G123+'3 14'!G123+'3 15'!G123+'3 19'!G123</f>
        <v>21593.157000000003</v>
      </c>
    </row>
    <row r="124" spans="1:11" hidden="1"/>
    <row r="125" spans="1:11" hidden="1">
      <c r="G125" s="151">
        <f>8872.988+0.815+6478.44+6248.225-7.311</f>
        <v>21593.156999999999</v>
      </c>
    </row>
    <row r="128" spans="1:11" hidden="1">
      <c r="C128">
        <f>192.458+8.426+55.032+21.115+19.115+27.214+26.713+24.623+23.86+40.484+151.905+145.366+30.379+864.24+24.663+10.861+5.384</f>
        <v>1671.8380000000002</v>
      </c>
    </row>
    <row r="129" spans="3:6" hidden="1">
      <c r="F129">
        <f>'1 13'!G116+'1 14'!G116+'1 17'!G116+'2 01'!G116+'2 02'!G116+'2 03'!G116+'2 04'!G116+'2 05'!G116+'2 06'!G116+'2 07'!G116+'2 08'!G116+'2 09'!G116+'2 10'!G116+'2 11'!G116+'2 17'!G116+'2 20'!G116+'2 21'!G116+'3 01'!G116+'3 03'!G116+'3 05'!G116+'3 06'!G116+'3 09'!G116+'3 11'!G116+'3 12'!G116+'3 14'!G116+'3 15'!G116+'3 19'!G116</f>
        <v>7323.7300000000005</v>
      </c>
    </row>
    <row r="130" spans="3:6" hidden="1">
      <c r="C130">
        <f>3316.299+356.796+127.741+36.33+144.335+16.51+548.463+678.094+27.479+399.845</f>
        <v>5651.8920000000007</v>
      </c>
    </row>
    <row r="131" spans="3:6" hidden="1">
      <c r="C131" s="216">
        <f>C128+C130</f>
        <v>7323.7300000000014</v>
      </c>
    </row>
  </sheetData>
  <mergeCells count="119">
    <mergeCell ref="A113:C113"/>
    <mergeCell ref="A114:C114"/>
    <mergeCell ref="A115:C115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2:C72"/>
    <mergeCell ref="A73:C73"/>
    <mergeCell ref="A74:C74"/>
    <mergeCell ref="A75:C75"/>
    <mergeCell ref="A76:C76"/>
    <mergeCell ref="A66:C66"/>
    <mergeCell ref="A67:C67"/>
    <mergeCell ref="A69:C69"/>
    <mergeCell ref="A71:C71"/>
    <mergeCell ref="A60:C60"/>
    <mergeCell ref="A61:C61"/>
    <mergeCell ref="A62:C62"/>
    <mergeCell ref="A63:C63"/>
    <mergeCell ref="A64:C64"/>
    <mergeCell ref="A65:C65"/>
    <mergeCell ref="A68:C68"/>
    <mergeCell ref="A70:C70"/>
    <mergeCell ref="A44:C44"/>
    <mergeCell ref="A45:C45"/>
    <mergeCell ref="A36:C36"/>
    <mergeCell ref="A37:C37"/>
    <mergeCell ref="A38:C38"/>
    <mergeCell ref="A39:C39"/>
    <mergeCell ref="A40:C40"/>
    <mergeCell ref="A41:C41"/>
    <mergeCell ref="A24:C24"/>
    <mergeCell ref="A25:C25"/>
    <mergeCell ref="A26:C26"/>
    <mergeCell ref="A27:C27"/>
    <mergeCell ref="A28:C28"/>
    <mergeCell ref="A29:C29"/>
    <mergeCell ref="F3:J4"/>
    <mergeCell ref="A1:J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119:G119"/>
    <mergeCell ref="F121:G121"/>
    <mergeCell ref="A30:C30"/>
    <mergeCell ref="A31:C31"/>
    <mergeCell ref="A32:C32"/>
    <mergeCell ref="A33:C33"/>
    <mergeCell ref="A34:C34"/>
    <mergeCell ref="A35:C35"/>
    <mergeCell ref="A46:C46"/>
    <mergeCell ref="A47:C47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</mergeCells>
  <pageMargins left="0.70866141732283472" right="0.31496062992125984" top="0.55118110236220474" bottom="0.55118110236220474" header="0.31496062992125984" footer="0.31496062992125984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1.140625" customWidth="1"/>
    <col min="4" max="4" width="7.28515625" customWidth="1"/>
    <col min="5" max="5" width="8.5703125" customWidth="1"/>
    <col min="6" max="6" width="9.28515625" customWidth="1"/>
    <col min="7" max="7" width="10.5703125" customWidth="1"/>
    <col min="8" max="8" width="8.28515625" style="193" customWidth="1"/>
    <col min="9" max="9" width="10.5703125" style="193" customWidth="1"/>
    <col min="10" max="10" width="6.425781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6" t="s">
        <v>142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5.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46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46"/>
      <c r="E7" s="3" t="s">
        <v>8</v>
      </c>
      <c r="F7" s="168">
        <v>3658.3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46"/>
      <c r="E8" s="3" t="s">
        <v>9</v>
      </c>
      <c r="F8" s="169">
        <v>84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47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10.275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2.4E-2</v>
      </c>
      <c r="G18" s="10">
        <v>7.2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04" t="s">
        <v>181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272.78399999999999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0.01</v>
      </c>
      <c r="G22" s="18">
        <v>5.9020000000000001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1.88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7.7889999999999997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2.1000000000000001E-2</v>
      </c>
      <c r="G33" s="18">
        <v>6.6589999999999998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28.862000000000002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0.01</v>
      </c>
      <c r="G45" s="18">
        <v>15.942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0.32200000000000001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12.193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0.40500000000000003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/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326.13999999999993</v>
      </c>
      <c r="H115" s="184"/>
      <c r="I115" s="184">
        <f t="shared" ref="I115" si="0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38">
        <v>23.86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349.99999999999994</v>
      </c>
      <c r="H117" s="184"/>
      <c r="I117" s="184">
        <f t="shared" ref="I117" si="1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128.408+87.799+90.288</f>
        <v>306.495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9685039370078741" top="0.55118110236220474" bottom="0.55118110236220474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0.85546875" customWidth="1"/>
    <col min="4" max="4" width="7.28515625" customWidth="1"/>
    <col min="5" max="5" width="8.5703125" customWidth="1"/>
    <col min="6" max="6" width="10.140625" customWidth="1"/>
    <col min="7" max="7" width="12.85546875" customWidth="1"/>
    <col min="8" max="8" width="7.85546875" style="193" customWidth="1"/>
    <col min="9" max="9" width="13.42578125" style="193" customWidth="1"/>
    <col min="10" max="10" width="6.140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6" t="s">
        <v>143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7.6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0"/>
      <c r="E7" s="3" t="s">
        <v>8</v>
      </c>
      <c r="F7" s="168">
        <v>33668.300000000003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0"/>
      <c r="E8" s="3" t="s">
        <v>9</v>
      </c>
      <c r="F8" s="169">
        <v>544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39.722999999999999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18.882999999999999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6.44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4.8000000000000001E-2</v>
      </c>
      <c r="G18" s="10">
        <v>14.4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72.532000000000011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0.15</v>
      </c>
      <c r="G22" s="18">
        <v>54.326000000000001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4.2359999999999998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12.29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1.68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2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64.63</v>
      </c>
      <c r="H32" s="177"/>
      <c r="I32" s="177">
        <f t="shared" ref="I32" si="2"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7.4999999999999997E-2</v>
      </c>
      <c r="G33" s="18">
        <v>61.283999999999999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1.8160000000000001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1.53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215.63</v>
      </c>
      <c r="H44" s="177"/>
      <c r="I44" s="177">
        <f t="shared" ref="I44" si="3"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8.7999999999999995E-2</v>
      </c>
      <c r="G45" s="33">
        <v>96.722999999999999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2.96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112.21299999999999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3.734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77"/>
      <c r="I57" s="177">
        <f t="shared" ref="I57" si="4"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0</v>
      </c>
      <c r="H66" s="177"/>
      <c r="I66" s="177">
        <f t="shared" ref="I66" si="5">I67+I68+I69+I70+I71+I72+I73+I74+I75+I76+I77+I78+I79+I80+I81+I82+I83+I84+I85+I86+I87+I88+I89</f>
        <v>0</v>
      </c>
      <c r="J66" s="106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/>
      <c r="G74" s="10"/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7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243.571</v>
      </c>
      <c r="H111" s="177"/>
      <c r="I111" s="177">
        <f t="shared" ref="I111" si="8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2">
        <v>0.16</v>
      </c>
      <c r="G112" s="182">
        <v>240</v>
      </c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639.51599999999996</v>
      </c>
      <c r="H115" s="197"/>
      <c r="I115" s="197">
        <f t="shared" ref="I115" si="9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9">
        <v>40.484000000000002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68">
        <f>G115+G116</f>
        <v>680</v>
      </c>
      <c r="H117" s="198"/>
      <c r="I117" s="198">
        <f t="shared" ref="I117" si="10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1119.05+874.954+792.289</f>
        <v>2786.2929999999997</v>
      </c>
    </row>
    <row r="124" spans="1:10">
      <c r="G124" s="217"/>
    </row>
    <row r="125" spans="1:10">
      <c r="G125" s="151"/>
    </row>
  </sheetData>
  <mergeCells count="118">
    <mergeCell ref="A1:H1"/>
    <mergeCell ref="F3:J4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90:C90"/>
    <mergeCell ref="F121:G121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topLeftCell="A101" workbookViewId="0">
      <selection activeCell="A123" sqref="A123:XFD123"/>
    </sheetView>
  </sheetViews>
  <sheetFormatPr defaultRowHeight="15"/>
  <cols>
    <col min="3" max="3" width="21.7109375" customWidth="1"/>
    <col min="4" max="4" width="7.28515625" customWidth="1"/>
    <col min="5" max="5" width="8.5703125" customWidth="1"/>
    <col min="6" max="6" width="9.140625" customWidth="1"/>
    <col min="7" max="7" width="14.140625" customWidth="1"/>
    <col min="8" max="8" width="8.5703125" style="193" customWidth="1"/>
    <col min="9" max="9" width="12.85546875" style="193" customWidth="1"/>
    <col min="10" max="10" width="6.28515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144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0"/>
      <c r="E7" s="3" t="s">
        <v>8</v>
      </c>
      <c r="F7" s="168">
        <v>13491.4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0"/>
      <c r="E8" s="3" t="s">
        <v>9</v>
      </c>
      <c r="F8" s="169">
        <v>297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97.990000000000009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211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22.2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3.34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0.24149999999999999</v>
      </c>
      <c r="G18" s="10">
        <v>72.45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33.228999999999999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f>0.062</f>
        <v>6.2E-2</v>
      </c>
      <c r="G22" s="33">
        <v>21.768999999999998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2.76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7.96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0.74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28.102999999999998</v>
      </c>
      <c r="H32" s="177"/>
      <c r="I32" s="177">
        <f t="shared" ref="I32" si="2"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7.6999999999999999E-2</v>
      </c>
      <c r="G33" s="33">
        <v>24.558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1.915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1.63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108.21599999999999</v>
      </c>
      <c r="H44" s="177"/>
      <c r="I44" s="177">
        <f t="shared" ref="I44" si="3"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3.5000000000000003E-2</v>
      </c>
      <c r="G45" s="33">
        <v>58.793999999999997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2.96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44.966000000000001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1.496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77"/>
      <c r="I57" s="177">
        <f t="shared" ref="I57" si="4"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703.86900000000003</v>
      </c>
      <c r="H66" s="177"/>
      <c r="I66" s="177">
        <f t="shared" ref="I66" si="5">I67+I68+I69+I70+I71+I72+I73+I74+I75+I76+I77+I78+I79+I80+I81+I82+I83+I84+I85+I86+I87+I88+I89</f>
        <v>0</v>
      </c>
      <c r="J66" s="124"/>
    </row>
    <row r="67" spans="1:10">
      <c r="A67" s="258" t="s">
        <v>171</v>
      </c>
      <c r="B67" s="258"/>
      <c r="C67" s="258"/>
      <c r="D67" s="30"/>
      <c r="E67" s="18" t="s">
        <v>73</v>
      </c>
      <c r="F67" s="18">
        <v>3</v>
      </c>
      <c r="G67" s="18">
        <v>429.96899999999999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3</v>
      </c>
      <c r="G74" s="48">
        <v>4.5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>
        <v>3</v>
      </c>
      <c r="G76" s="48">
        <v>2.1</v>
      </c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>
        <v>297</v>
      </c>
      <c r="G80" s="48">
        <v>267.3</v>
      </c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7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 t="shared" ref="I111" si="8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978.40800000000002</v>
      </c>
      <c r="H115" s="184"/>
      <c r="I115" s="184">
        <f t="shared" ref="I115" si="9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151.905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1130.3130000000001</v>
      </c>
      <c r="H117" s="184"/>
      <c r="I117" s="184">
        <f t="shared" ref="I117" si="10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473.552+323.793+332.968</f>
        <v>1130.3130000000001</v>
      </c>
    </row>
    <row r="124" spans="1:10">
      <c r="G124" s="217"/>
    </row>
    <row r="125" spans="1:10">
      <c r="G125" s="151"/>
    </row>
  </sheetData>
  <mergeCells count="118">
    <mergeCell ref="F3:J4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F121:G121"/>
    <mergeCell ref="A114:C114"/>
    <mergeCell ref="A115:C115"/>
    <mergeCell ref="A116:C116"/>
    <mergeCell ref="A117:C117"/>
    <mergeCell ref="A1:H1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</mergeCells>
  <pageMargins left="0.47244094488188981" right="0.19685039370078741" top="0.55118110236220474" bottom="0.55118110236220474" header="0.31496062992125984" footer="0.31496062992125984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2" customWidth="1"/>
    <col min="4" max="4" width="7.28515625" customWidth="1"/>
    <col min="5" max="5" width="8.5703125" customWidth="1"/>
    <col min="6" max="6" width="9" customWidth="1"/>
    <col min="7" max="7" width="12.85546875" customWidth="1"/>
    <col min="8" max="8" width="7" style="193" customWidth="1"/>
    <col min="9" max="9" width="11.7109375" style="193" customWidth="1"/>
    <col min="10" max="10" width="6.140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145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0"/>
      <c r="E7" s="3" t="s">
        <v>8</v>
      </c>
      <c r="F7" s="168">
        <v>11127.8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0"/>
      <c r="E8" s="3" t="s">
        <v>9</v>
      </c>
      <c r="F8" s="169">
        <v>239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20.51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17.760000000000002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2.75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/>
      <c r="G18" s="10"/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290.52600000000001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4.9000000000000002E-2</v>
      </c>
      <c r="G22" s="33">
        <v>17.956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2.06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5.96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0.55000000000000004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22.797000000000001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6.3E-2</v>
      </c>
      <c r="G33" s="18">
        <v>20.254999999999999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1.012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1.53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89.775999999999996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2.9000000000000001E-2</v>
      </c>
      <c r="G45" s="18">
        <v>48.494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2.96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37.088000000000001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1.234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353.928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1</v>
      </c>
      <c r="G67" s="18">
        <v>132.678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2.7</v>
      </c>
      <c r="G74" s="48">
        <v>4.05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>
        <v>3</v>
      </c>
      <c r="G76" s="48">
        <v>2.1</v>
      </c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>
        <v>239</v>
      </c>
      <c r="G80" s="48">
        <v>215.1</v>
      </c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 t="shared" ref="I111" si="0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784.53800000000001</v>
      </c>
      <c r="H115" s="184"/>
      <c r="I115" s="184">
        <f t="shared" ref="I115" si="1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145.36600000000001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929.904</v>
      </c>
      <c r="H117" s="184"/>
      <c r="I117" s="184">
        <f t="shared" ref="I117" si="2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389.577+266.368+273.959</f>
        <v>929.904</v>
      </c>
    </row>
    <row r="124" spans="1:10">
      <c r="G124" s="217"/>
    </row>
    <row r="125" spans="1:10">
      <c r="G125" s="151"/>
    </row>
  </sheetData>
  <mergeCells count="118">
    <mergeCell ref="A1:H1"/>
    <mergeCell ref="F3:J4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90:C90"/>
    <mergeCell ref="F121:G121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9685039370078741" top="0.55118110236220474" bottom="0.55118110236220474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5"/>
  <sheetViews>
    <sheetView topLeftCell="A103" workbookViewId="0">
      <selection activeCell="C126" sqref="C126"/>
    </sheetView>
  </sheetViews>
  <sheetFormatPr defaultRowHeight="15"/>
  <cols>
    <col min="3" max="3" width="21.28515625" customWidth="1"/>
    <col min="4" max="4" width="7.28515625" customWidth="1"/>
    <col min="5" max="5" width="8.5703125" customWidth="1"/>
    <col min="6" max="6" width="9.42578125" customWidth="1"/>
    <col min="7" max="7" width="13.140625" customWidth="1"/>
    <col min="8" max="8" width="6.5703125" style="193" customWidth="1"/>
    <col min="9" max="9" width="12.42578125" style="193" customWidth="1"/>
    <col min="10" max="10" width="5.5703125" style="103" customWidth="1"/>
    <col min="11" max="11" width="8.85546875" style="103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146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0"/>
      <c r="E7" s="3" t="s">
        <v>8</v>
      </c>
      <c r="F7" s="168">
        <v>14469.9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0"/>
      <c r="E8" s="3" t="s">
        <v>9</v>
      </c>
      <c r="F8" s="169">
        <v>313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49.39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33">
        <v>0.03</v>
      </c>
      <c r="G12" s="211">
        <v>12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23.31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2.98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3.6999999999999998E-2</v>
      </c>
      <c r="G18" s="10">
        <v>11.1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34.368000000000002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f>0.067</f>
        <v>6.7000000000000004E-2</v>
      </c>
      <c r="G22" s="33">
        <v>23.347999999999999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2.65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7.66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0.71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2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29.880999999999997</v>
      </c>
      <c r="H32" s="177"/>
      <c r="I32" s="177">
        <f t="shared" ref="I32" si="2"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8.2000000000000003E-2</v>
      </c>
      <c r="G33" s="33">
        <v>26.338999999999999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1.9119999999999999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1.63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119.08800000000001</v>
      </c>
      <c r="H44" s="177"/>
      <c r="I44" s="177">
        <f t="shared" ref="I44" si="3"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3.7999999999999999E-2</v>
      </c>
      <c r="G45" s="33">
        <v>63.058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2.96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>
        <v>5.4</v>
      </c>
      <c r="G53" s="10">
        <v>3.238</v>
      </c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48.226999999999997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1.605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652.27</v>
      </c>
      <c r="H57" s="177"/>
      <c r="I57" s="177">
        <f t="shared" ref="I57" si="4"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56</v>
      </c>
      <c r="F59" s="10">
        <v>84</v>
      </c>
      <c r="G59" s="10">
        <v>42.027000000000001</v>
      </c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>
        <v>84</v>
      </c>
      <c r="G60" s="10">
        <v>609.09299999999996</v>
      </c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0</v>
      </c>
      <c r="H66" s="177"/>
      <c r="I66" s="177">
        <f t="shared" ref="I66" si="5"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/>
      <c r="G74" s="48"/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7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 t="shared" ref="I111" si="8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1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1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1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890.84800000000007</v>
      </c>
      <c r="H115" s="197"/>
      <c r="I115" s="197">
        <f t="shared" ref="I115" si="9">I10+I21+I32+I44+I57+I66+I90+I100+I111</f>
        <v>0</v>
      </c>
      <c r="J115" s="121"/>
    </row>
    <row r="116" spans="1:11" ht="15.75" thickBot="1">
      <c r="A116" s="254" t="s">
        <v>122</v>
      </c>
      <c r="B116" s="254"/>
      <c r="C116" s="254"/>
      <c r="D116" s="26"/>
      <c r="E116" s="27"/>
      <c r="F116" s="27"/>
      <c r="G116" s="71">
        <f>311.458-119</f>
        <v>192.45800000000003</v>
      </c>
      <c r="H116" s="186"/>
      <c r="I116" s="186"/>
      <c r="J116" s="125"/>
    </row>
    <row r="117" spans="1:11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1083.306</v>
      </c>
      <c r="H117" s="197"/>
      <c r="I117" s="197">
        <f t="shared" ref="I117" si="10">I115+I116</f>
        <v>0</v>
      </c>
      <c r="J117" s="126"/>
    </row>
    <row r="118" spans="1:11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1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1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  <c r="K121"/>
    </row>
    <row r="123" spans="1:11" hidden="1">
      <c r="G123" s="216">
        <f>503.591+344.313+354.402</f>
        <v>1202.306</v>
      </c>
    </row>
    <row r="124" spans="1:11">
      <c r="G124" s="217"/>
    </row>
    <row r="125" spans="1:11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1.7109375" customWidth="1"/>
    <col min="4" max="4" width="7.28515625" customWidth="1"/>
    <col min="5" max="5" width="8.5703125" customWidth="1"/>
    <col min="6" max="6" width="10.140625" customWidth="1"/>
    <col min="7" max="7" width="13.140625" customWidth="1"/>
    <col min="8" max="8" width="7.140625" style="193" customWidth="1"/>
    <col min="9" max="9" width="11.28515625" style="193" customWidth="1"/>
    <col min="10" max="10" width="5.57031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147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2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2"/>
      <c r="E7" s="3" t="s">
        <v>8</v>
      </c>
      <c r="F7" s="168">
        <v>9762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2"/>
      <c r="E8" s="3" t="s">
        <v>9</v>
      </c>
      <c r="F8" s="169">
        <v>209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3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96.05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0.03</v>
      </c>
      <c r="G12" s="211">
        <v>12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15.54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2.66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0.2195</v>
      </c>
      <c r="G18" s="62">
        <v>65.849999999999994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04" t="s">
        <v>181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288.03199999999998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4.2000000000000003E-2</v>
      </c>
      <c r="G22" s="33">
        <v>15.752000000000001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1.99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5.76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0.53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19.459</v>
      </c>
      <c r="H32" s="177"/>
      <c r="I32" s="177">
        <f t="shared" ref="I32" si="2"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5.5E-2</v>
      </c>
      <c r="G33" s="18">
        <v>17.768999999999998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0.89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0.8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77.100999999999999</v>
      </c>
      <c r="H44" s="177"/>
      <c r="I44" s="177">
        <f t="shared" ref="I44" si="3"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2.5000000000000001E-2</v>
      </c>
      <c r="G45" s="33">
        <v>42.542000000000002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0.94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32.536000000000001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1.083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77"/>
      <c r="I57" s="177">
        <f t="shared" ref="I57" si="4"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303.45999999999998</v>
      </c>
      <c r="H66" s="177"/>
      <c r="I66" s="177">
        <f t="shared" ref="I66" si="5"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5</v>
      </c>
      <c r="G67" s="18">
        <v>301.95999999999998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7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 t="shared" ref="I111" si="8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787.53199999999993</v>
      </c>
      <c r="H115" s="197"/>
      <c r="I115" s="197">
        <f t="shared" ref="I115" si="9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30.379000000000001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817.91099999999994</v>
      </c>
      <c r="H117" s="197"/>
      <c r="I117" s="197">
        <f t="shared" ref="I117" si="10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342.649+234.288+240.974</f>
        <v>817.91100000000006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5"/>
  <sheetViews>
    <sheetView topLeftCell="A103" workbookViewId="0">
      <selection activeCell="A123" sqref="A123:XFD123"/>
    </sheetView>
  </sheetViews>
  <sheetFormatPr defaultRowHeight="15"/>
  <cols>
    <col min="3" max="3" width="21.5703125" customWidth="1"/>
    <col min="4" max="4" width="7.28515625" customWidth="1"/>
    <col min="5" max="5" width="8.5703125" customWidth="1"/>
    <col min="6" max="6" width="8.85546875" customWidth="1"/>
    <col min="7" max="7" width="13.5703125" customWidth="1"/>
    <col min="8" max="8" width="6.7109375" style="193" customWidth="1"/>
    <col min="9" max="9" width="12.7109375" style="193" customWidth="1"/>
    <col min="10" max="10" width="6.7109375" style="103" customWidth="1"/>
    <col min="11" max="11" width="8.85546875" style="103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148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2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2"/>
      <c r="E7" s="3" t="s">
        <v>8</v>
      </c>
      <c r="F7" s="168">
        <v>17697.099999999999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2"/>
      <c r="E8" s="3" t="s">
        <v>9</v>
      </c>
      <c r="F8" s="169">
        <v>321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3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27.49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1.2E-2</v>
      </c>
      <c r="G12" s="18">
        <v>4.8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62">
        <v>10.7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4.79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2.4E-2</v>
      </c>
      <c r="G18" s="10">
        <v>7.2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307.13600000000002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8.4000000000000005E-2</v>
      </c>
      <c r="G22" s="33">
        <v>28.556000000000001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3.26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10.36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0.96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35.243000000000002</v>
      </c>
      <c r="H32" s="177"/>
      <c r="I32" s="177">
        <f t="shared" ref="I32" si="2"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0.10100000000000001</v>
      </c>
      <c r="G33" s="33">
        <v>32.213000000000001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1.6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1.43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229.61599999999999</v>
      </c>
      <c r="H44" s="177"/>
      <c r="I44" s="177">
        <f t="shared" ref="I44" si="3"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0.14000000000000001</v>
      </c>
      <c r="G45" s="33">
        <v>167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1.67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58.982999999999997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1.9630000000000001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77"/>
      <c r="I57" s="177">
        <f t="shared" ref="I57" si="4"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77"/>
      <c r="I66" s="177">
        <f t="shared" ref="I66" si="5"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</f>
        <v>0</v>
      </c>
      <c r="H100" s="177"/>
      <c r="I100" s="177">
        <f t="shared" ref="I100" si="7">I101+I102+I103+I104+I105+I106+I107+I108+I109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 t="shared" ref="I111" si="8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1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1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1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607.98599999999999</v>
      </c>
      <c r="H115" s="197"/>
      <c r="I115" s="197">
        <f t="shared" ref="I115" si="9">I10+I21+I32+I44+I57+I66+I90+I100+I111</f>
        <v>0</v>
      </c>
      <c r="J115" s="121"/>
    </row>
    <row r="116" spans="1:11" ht="15.75" thickBot="1">
      <c r="A116" s="254" t="s">
        <v>122</v>
      </c>
      <c r="B116" s="254"/>
      <c r="C116" s="254"/>
      <c r="D116" s="26"/>
      <c r="E116" s="27"/>
      <c r="F116" s="27"/>
      <c r="G116" s="71">
        <f>0.415+2.1+0.39+0.18+0.48+1.3+3.11+570+55.425+230.84</f>
        <v>864.24</v>
      </c>
      <c r="H116" s="186"/>
      <c r="I116" s="186"/>
      <c r="J116" s="125"/>
    </row>
    <row r="117" spans="1:11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1472.2260000000001</v>
      </c>
      <c r="H117" s="197"/>
      <c r="I117" s="197">
        <f t="shared" ref="I117" si="10">I115+I116</f>
        <v>0</v>
      </c>
      <c r="J117" s="126"/>
    </row>
    <row r="118" spans="1:11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1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1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  <c r="K121"/>
    </row>
    <row r="123" spans="1:11" hidden="1">
      <c r="G123" s="216">
        <f>616.675+421.635+433.916</f>
        <v>1472.2259999999999</v>
      </c>
    </row>
    <row r="124" spans="1:11">
      <c r="G124" s="217"/>
    </row>
    <row r="125" spans="1:11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0.7109375" customWidth="1"/>
    <col min="4" max="4" width="7.28515625" customWidth="1"/>
    <col min="5" max="5" width="8.5703125" customWidth="1"/>
    <col min="6" max="6" width="8.28515625" customWidth="1"/>
    <col min="7" max="7" width="13.140625" customWidth="1"/>
    <col min="8" max="8" width="9.85546875" style="193" customWidth="1"/>
    <col min="9" max="9" width="11.7109375" style="193" customWidth="1"/>
    <col min="10" max="10" width="6.425781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149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2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2"/>
      <c r="E7" s="3" t="s">
        <v>8</v>
      </c>
      <c r="F7" s="168">
        <v>5243.6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2"/>
      <c r="E8" s="3" t="s">
        <v>9</v>
      </c>
      <c r="F8" s="169">
        <v>109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3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20.230000000000004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1.6E-2</v>
      </c>
      <c r="G12" s="18">
        <v>6.4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8.8000000000000007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1.43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276.82100000000003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1.7999999999999999E-2</v>
      </c>
      <c r="G22" s="33">
        <v>8.4610000000000003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0.98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3.09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0.28999999999999998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10.447000000000001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0.03</v>
      </c>
      <c r="G33" s="18">
        <v>9.5449999999999999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0.47299999999999998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0.42899999999999999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41.408999999999999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1.4E-2</v>
      </c>
      <c r="G45" s="33">
        <v>22.850999999999999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0.5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17.475999999999999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0.58199999999999996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>
        <v>2</v>
      </c>
      <c r="G76" s="48">
        <v>1.5</v>
      </c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0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170</v>
      </c>
      <c r="H111" s="177"/>
      <c r="I111" s="177">
        <f t="shared" ref="I111" si="1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202">
        <v>0.124</v>
      </c>
      <c r="G112" s="202">
        <v>170</v>
      </c>
      <c r="H112" s="20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525.33699999999999</v>
      </c>
      <c r="H115" s="197"/>
      <c r="I115" s="197">
        <f t="shared" ref="I115" si="2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24.663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550</v>
      </c>
      <c r="H117" s="197"/>
      <c r="I117" s="197">
        <f t="shared" ref="I117" si="3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184.057+125.824+129.416</f>
        <v>439.29699999999997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0.7109375" customWidth="1"/>
    <col min="4" max="4" width="7.28515625" customWidth="1"/>
    <col min="5" max="5" width="8.5703125" customWidth="1"/>
    <col min="6" max="6" width="9.7109375" customWidth="1"/>
    <col min="7" max="7" width="13.140625" customWidth="1"/>
    <col min="8" max="8" width="6.28515625" style="193" customWidth="1"/>
    <col min="9" max="9" width="12.5703125" style="193" customWidth="1"/>
    <col min="10" max="10" width="5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150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2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2"/>
      <c r="E7" s="3" t="s">
        <v>8</v>
      </c>
      <c r="F7" s="168">
        <v>2560.3000000000002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2"/>
      <c r="E8" s="3" t="s">
        <v>9</v>
      </c>
      <c r="F8" s="169">
        <v>60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3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8.6929999999999996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4.4000000000000004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0.69299999999999995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270.30099999999999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8.0000000000000002E-3</v>
      </c>
      <c r="G22" s="33">
        <v>4.1310000000000002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0.52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1.5069999999999999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0.14299999999999999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5.0999999999999996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1.4999999999999999E-2</v>
      </c>
      <c r="G33" s="18">
        <v>4.66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0.23100000000000001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0.20899999999999999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20.215000000000003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7.0000000000000001E-3</v>
      </c>
      <c r="G45" s="33">
        <v>11.157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0.24199999999999999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8.5329999999999995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0.28299999999999997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169.15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56</v>
      </c>
      <c r="F59" s="10">
        <v>16</v>
      </c>
      <c r="G59" s="212">
        <v>8</v>
      </c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>
        <v>16</v>
      </c>
      <c r="G60" s="212">
        <v>160</v>
      </c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3.4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>
        <v>3</v>
      </c>
      <c r="G76" s="48">
        <v>1.9</v>
      </c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479.1389999999999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10.861000000000001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489.99999999999989</v>
      </c>
      <c r="H117" s="197"/>
      <c r="I117" s="197">
        <f t="shared" ref="I117" si="0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73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89.867+61.447+63.189</f>
        <v>214.50300000000001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G117" sqref="G117"/>
    </sheetView>
  </sheetViews>
  <sheetFormatPr defaultRowHeight="15"/>
  <cols>
    <col min="3" max="3" width="16.28515625" customWidth="1"/>
    <col min="4" max="4" width="7.28515625" customWidth="1"/>
    <col min="5" max="5" width="8.5703125" customWidth="1"/>
    <col min="6" max="6" width="9.7109375" customWidth="1"/>
    <col min="7" max="7" width="13.140625" customWidth="1"/>
    <col min="8" max="8" width="10" style="193" customWidth="1"/>
    <col min="9" max="9" width="13" style="193" customWidth="1"/>
    <col min="10" max="10" width="6.855468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151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4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4"/>
      <c r="E7" s="3" t="s">
        <v>8</v>
      </c>
      <c r="F7" s="168">
        <v>59961.4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4"/>
      <c r="E8" s="3" t="s">
        <v>9</v>
      </c>
      <c r="F8" s="169">
        <v>814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5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179.81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0.03</v>
      </c>
      <c r="G12" s="211">
        <v>12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28.6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12.91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0.42099999999999999</v>
      </c>
      <c r="G18" s="10">
        <v>126.3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178</v>
      </c>
      <c r="B20" s="227"/>
      <c r="C20" s="227"/>
      <c r="D20" s="16"/>
      <c r="E20" s="15" t="s">
        <v>177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137.012</v>
      </c>
      <c r="H21" s="179"/>
      <c r="I21" s="177">
        <f>I22+I23+I24+I25+I26+I27+I28+I29+I30+I31</f>
        <v>0</v>
      </c>
      <c r="J21" s="123"/>
    </row>
    <row r="22" spans="1:10">
      <c r="A22" s="230" t="s">
        <v>152</v>
      </c>
      <c r="B22" s="230"/>
      <c r="C22" s="230"/>
      <c r="D22" s="17" t="s">
        <v>125</v>
      </c>
      <c r="E22" s="18" t="s">
        <v>24</v>
      </c>
      <c r="F22" s="33">
        <v>0.318</v>
      </c>
      <c r="G22" s="33">
        <v>96.751999999999995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9.69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27.98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2.59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117.315</v>
      </c>
      <c r="H32" s="181"/>
      <c r="I32" s="177">
        <f>I33+I34+I35+I36+I37+I38+I39+I40+I41+I42+I43</f>
        <v>0</v>
      </c>
      <c r="J32" s="124"/>
    </row>
    <row r="33" spans="1:10">
      <c r="A33" s="230" t="s">
        <v>153</v>
      </c>
      <c r="B33" s="230"/>
      <c r="C33" s="230"/>
      <c r="D33" s="17" t="s">
        <v>125</v>
      </c>
      <c r="E33" s="18" t="s">
        <v>24</v>
      </c>
      <c r="F33" s="18">
        <v>0.34100000000000003</v>
      </c>
      <c r="G33" s="18">
        <v>109.145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4.3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3.87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425.44300000000004</v>
      </c>
      <c r="H44" s="181"/>
      <c r="I44" s="177">
        <f>I45+I46+I47+I48+I49+I50+I51+I52+I53+I54+I55+I56</f>
        <v>0</v>
      </c>
      <c r="J44" s="124"/>
    </row>
    <row r="45" spans="1:10">
      <c r="A45" s="246" t="s">
        <v>154</v>
      </c>
      <c r="B45" s="246"/>
      <c r="C45" s="246"/>
      <c r="D45" s="32" t="s">
        <v>125</v>
      </c>
      <c r="E45" s="18" t="s">
        <v>24</v>
      </c>
      <c r="F45" s="33">
        <v>0.52800000000000002</v>
      </c>
      <c r="G45" s="33">
        <v>214.42699999999999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4.5199999999999996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199.845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6.6509999999999998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4.1500000000000004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4</v>
      </c>
      <c r="G62" s="212">
        <v>3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176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3.99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7</v>
      </c>
      <c r="G98" s="63">
        <v>3.99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243.577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2">
        <v>0.16</v>
      </c>
      <c r="G112" s="182">
        <v>240</v>
      </c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13</v>
      </c>
      <c r="G113" s="48">
        <f>3.571+0.006</f>
        <v>3.577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1112.797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f>2.22+31.23+0.62+2.09+5.42+3.52+8.41+1526.63+349.58+1386.579</f>
        <v>3316.299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4429.0959999999995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1787.545+1401.393+1240.158</f>
        <v>4429.0959999999995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G116" sqref="G116"/>
    </sheetView>
  </sheetViews>
  <sheetFormatPr defaultRowHeight="15"/>
  <cols>
    <col min="3" max="3" width="21.28515625" customWidth="1"/>
    <col min="4" max="4" width="4.7109375" style="103" customWidth="1"/>
    <col min="5" max="5" width="8.28515625" customWidth="1"/>
    <col min="6" max="6" width="10.85546875" style="165" customWidth="1"/>
    <col min="7" max="7" width="14.28515625" customWidth="1"/>
    <col min="8" max="8" width="10.7109375" style="193" customWidth="1"/>
    <col min="9" max="9" width="8.28515625" style="193" customWidth="1"/>
    <col min="10" max="10" width="6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194"/>
      <c r="I1" s="194" t="s">
        <v>184</v>
      </c>
      <c r="J1" s="41"/>
    </row>
    <row r="2" spans="1:10">
      <c r="A2" s="42"/>
      <c r="B2" s="42"/>
      <c r="C2" s="42"/>
      <c r="D2" s="97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4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3.9" customHeight="1">
      <c r="A4" s="242"/>
      <c r="B4" s="242"/>
      <c r="C4" s="242"/>
      <c r="D4" s="244"/>
      <c r="E4" s="242"/>
      <c r="F4" s="235"/>
      <c r="G4" s="235"/>
      <c r="H4" s="235"/>
      <c r="I4" s="235"/>
      <c r="J4" s="235"/>
    </row>
    <row r="5" spans="1:10" ht="67.150000000000006" customHeight="1">
      <c r="A5" s="242"/>
      <c r="B5" s="242"/>
      <c r="C5" s="242"/>
      <c r="D5" s="245"/>
      <c r="E5" s="242"/>
      <c r="F5" s="154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98"/>
      <c r="E6" s="3" t="s">
        <v>7</v>
      </c>
      <c r="F6" s="167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98"/>
      <c r="E7" s="3" t="s">
        <v>8</v>
      </c>
      <c r="F7" s="166">
        <v>5424.65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98"/>
      <c r="E8" s="3" t="s">
        <v>9</v>
      </c>
      <c r="F8" s="167">
        <v>219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99"/>
      <c r="E9" s="15" t="s">
        <v>11</v>
      </c>
      <c r="F9" s="15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100"/>
      <c r="E10" s="21" t="s">
        <v>13</v>
      </c>
      <c r="F10" s="23"/>
      <c r="G10" s="49">
        <f>G11+G12+G14+G15+G16+G17+G18+G19+G20</f>
        <v>18.675000000000001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37" t="s">
        <v>124</v>
      </c>
      <c r="E11" s="18" t="s">
        <v>13</v>
      </c>
      <c r="F11" s="156"/>
      <c r="G11" s="67"/>
      <c r="H11" s="172"/>
      <c r="I11" s="172"/>
      <c r="J11" s="122"/>
    </row>
    <row r="12" spans="1:10">
      <c r="A12" s="230" t="s">
        <v>15</v>
      </c>
      <c r="B12" s="230"/>
      <c r="C12" s="230"/>
      <c r="D12" s="137"/>
      <c r="E12" s="18" t="s">
        <v>13</v>
      </c>
      <c r="F12" s="157">
        <v>0.03</v>
      </c>
      <c r="G12" s="214">
        <v>12</v>
      </c>
      <c r="H12" s="182"/>
      <c r="I12" s="172"/>
      <c r="J12" s="122"/>
    </row>
    <row r="13" spans="1:10">
      <c r="A13" s="231" t="s">
        <v>16</v>
      </c>
      <c r="B13" s="231"/>
      <c r="C13" s="231"/>
      <c r="D13" s="129"/>
      <c r="E13" s="10" t="s">
        <v>13</v>
      </c>
      <c r="F13" s="158"/>
      <c r="G13" s="66"/>
      <c r="H13" s="178"/>
      <c r="I13" s="172"/>
      <c r="J13" s="143"/>
    </row>
    <row r="14" spans="1:10">
      <c r="A14" s="231" t="s">
        <v>17</v>
      </c>
      <c r="B14" s="231"/>
      <c r="C14" s="231"/>
      <c r="D14" s="129"/>
      <c r="E14" s="10" t="s">
        <v>18</v>
      </c>
      <c r="F14" s="158"/>
      <c r="G14" s="66"/>
      <c r="H14" s="178"/>
      <c r="I14" s="172"/>
      <c r="J14" s="143"/>
    </row>
    <row r="15" spans="1:10">
      <c r="A15" s="231" t="s">
        <v>19</v>
      </c>
      <c r="B15" s="231"/>
      <c r="C15" s="231"/>
      <c r="D15" s="129" t="s">
        <v>125</v>
      </c>
      <c r="E15" s="10" t="s">
        <v>7</v>
      </c>
      <c r="F15" s="10">
        <v>1</v>
      </c>
      <c r="G15" s="10">
        <v>2.0550000000000002</v>
      </c>
      <c r="H15" s="172"/>
      <c r="I15" s="172"/>
      <c r="J15" s="143"/>
    </row>
    <row r="16" spans="1:10">
      <c r="A16" s="231" t="s">
        <v>20</v>
      </c>
      <c r="B16" s="231"/>
      <c r="C16" s="231"/>
      <c r="D16" s="129" t="s">
        <v>124</v>
      </c>
      <c r="E16" s="10" t="s">
        <v>21</v>
      </c>
      <c r="F16" s="10">
        <v>1</v>
      </c>
      <c r="G16" s="48">
        <v>1.02</v>
      </c>
      <c r="H16" s="172"/>
      <c r="I16" s="172"/>
      <c r="J16" s="143"/>
    </row>
    <row r="17" spans="1:10">
      <c r="A17" s="231" t="s">
        <v>22</v>
      </c>
      <c r="B17" s="231"/>
      <c r="C17" s="231"/>
      <c r="D17" s="129"/>
      <c r="E17" s="10" t="s">
        <v>18</v>
      </c>
      <c r="F17" s="5"/>
      <c r="G17" s="10"/>
      <c r="H17" s="172"/>
      <c r="I17" s="172"/>
      <c r="J17" s="143"/>
    </row>
    <row r="18" spans="1:10">
      <c r="A18" s="231" t="s">
        <v>23</v>
      </c>
      <c r="B18" s="231"/>
      <c r="C18" s="231"/>
      <c r="D18" s="129"/>
      <c r="E18" s="10" t="s">
        <v>24</v>
      </c>
      <c r="F18" s="5">
        <v>1.2E-2</v>
      </c>
      <c r="G18" s="10">
        <v>3.6</v>
      </c>
      <c r="H18" s="172"/>
      <c r="I18" s="172"/>
      <c r="J18" s="143"/>
    </row>
    <row r="19" spans="1:10">
      <c r="A19" s="231" t="s">
        <v>25</v>
      </c>
      <c r="B19" s="231"/>
      <c r="C19" s="231"/>
      <c r="D19" s="129"/>
      <c r="E19" s="10" t="s">
        <v>24</v>
      </c>
      <c r="F19" s="5"/>
      <c r="G19" s="10"/>
      <c r="H19" s="172"/>
      <c r="I19" s="172"/>
      <c r="J19" s="143"/>
    </row>
    <row r="20" spans="1:10" ht="15.75" thickBot="1">
      <c r="A20" s="227" t="s">
        <v>180</v>
      </c>
      <c r="B20" s="227"/>
      <c r="C20" s="227"/>
      <c r="D20" s="136"/>
      <c r="E20" s="15" t="s">
        <v>177</v>
      </c>
      <c r="F20" s="155"/>
      <c r="G20" s="15"/>
      <c r="H20" s="172"/>
      <c r="I20" s="172"/>
      <c r="J20" s="104"/>
    </row>
    <row r="21" spans="1:10" ht="15.75" thickBot="1">
      <c r="A21" s="228" t="s">
        <v>27</v>
      </c>
      <c r="B21" s="229"/>
      <c r="C21" s="229"/>
      <c r="D21" s="138"/>
      <c r="E21" s="34"/>
      <c r="F21" s="160"/>
      <c r="G21" s="49">
        <f>G22+G23+G24+G25+G26+G27+G28+G29+G30+G31</f>
        <v>11.635999999999999</v>
      </c>
      <c r="H21" s="179"/>
      <c r="I21" s="180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37" t="s">
        <v>125</v>
      </c>
      <c r="E22" s="18" t="s">
        <v>24</v>
      </c>
      <c r="F22" s="156">
        <v>0.02</v>
      </c>
      <c r="G22" s="63">
        <v>8.7539999999999996</v>
      </c>
      <c r="H22" s="172"/>
      <c r="I22" s="172"/>
      <c r="J22" s="128"/>
    </row>
    <row r="23" spans="1:10">
      <c r="A23" s="231" t="s">
        <v>29</v>
      </c>
      <c r="B23" s="231"/>
      <c r="C23" s="231"/>
      <c r="D23" s="129" t="s">
        <v>126</v>
      </c>
      <c r="E23" s="10" t="s">
        <v>7</v>
      </c>
      <c r="F23" s="10">
        <v>1</v>
      </c>
      <c r="G23" s="48">
        <v>0.63</v>
      </c>
      <c r="H23" s="172"/>
      <c r="I23" s="172"/>
      <c r="J23" s="128"/>
    </row>
    <row r="24" spans="1:10">
      <c r="A24" s="231" t="s">
        <v>30</v>
      </c>
      <c r="B24" s="231"/>
      <c r="C24" s="231"/>
      <c r="D24" s="129" t="s">
        <v>127</v>
      </c>
      <c r="E24" s="10" t="s">
        <v>7</v>
      </c>
      <c r="F24" s="10">
        <v>1</v>
      </c>
      <c r="G24" s="48">
        <v>1.93</v>
      </c>
      <c r="H24" s="178"/>
      <c r="I24" s="172"/>
      <c r="J24" s="143"/>
    </row>
    <row r="25" spans="1:10">
      <c r="A25" s="231" t="s">
        <v>189</v>
      </c>
      <c r="B25" s="231"/>
      <c r="C25" s="231"/>
      <c r="D25" s="129" t="s">
        <v>128</v>
      </c>
      <c r="E25" s="10" t="s">
        <v>7</v>
      </c>
      <c r="F25" s="10">
        <v>1</v>
      </c>
      <c r="G25" s="10">
        <v>0.32200000000000001</v>
      </c>
      <c r="H25" s="172"/>
      <c r="I25" s="172"/>
      <c r="J25" s="143"/>
    </row>
    <row r="26" spans="1:10">
      <c r="A26" s="231" t="s">
        <v>31</v>
      </c>
      <c r="B26" s="231"/>
      <c r="C26" s="231"/>
      <c r="D26" s="129" t="s">
        <v>125</v>
      </c>
      <c r="E26" s="10" t="s">
        <v>24</v>
      </c>
      <c r="F26" s="156"/>
      <c r="G26" s="63"/>
      <c r="H26" s="178"/>
      <c r="I26" s="172"/>
      <c r="J26" s="143"/>
    </row>
    <row r="27" spans="1:10">
      <c r="A27" s="231" t="s">
        <v>32</v>
      </c>
      <c r="B27" s="231"/>
      <c r="C27" s="231"/>
      <c r="D27" s="129"/>
      <c r="E27" s="10" t="s">
        <v>24</v>
      </c>
      <c r="F27" s="5"/>
      <c r="G27" s="10"/>
      <c r="H27" s="178"/>
      <c r="I27" s="172"/>
      <c r="J27" s="143"/>
    </row>
    <row r="28" spans="1:10">
      <c r="A28" s="231" t="s">
        <v>33</v>
      </c>
      <c r="B28" s="231"/>
      <c r="C28" s="231"/>
      <c r="D28" s="129"/>
      <c r="E28" s="10" t="s">
        <v>34</v>
      </c>
      <c r="F28" s="5"/>
      <c r="G28" s="10"/>
      <c r="H28" s="178"/>
      <c r="I28" s="172"/>
      <c r="J28" s="143"/>
    </row>
    <row r="29" spans="1:10">
      <c r="A29" s="226" t="s">
        <v>35</v>
      </c>
      <c r="B29" s="226"/>
      <c r="C29" s="226"/>
      <c r="D29" s="134"/>
      <c r="E29" s="10" t="s">
        <v>7</v>
      </c>
      <c r="F29" s="5"/>
      <c r="G29" s="10"/>
      <c r="H29" s="178"/>
      <c r="I29" s="172"/>
      <c r="J29" s="143"/>
    </row>
    <row r="30" spans="1:10">
      <c r="A30" s="226" t="s">
        <v>36</v>
      </c>
      <c r="B30" s="226"/>
      <c r="C30" s="226"/>
      <c r="D30" s="134"/>
      <c r="E30" s="10" t="s">
        <v>24</v>
      </c>
      <c r="F30" s="5"/>
      <c r="G30" s="10"/>
      <c r="H30" s="178"/>
      <c r="I30" s="172"/>
      <c r="J30" s="143"/>
    </row>
    <row r="31" spans="1:10" ht="15.75" thickBot="1">
      <c r="A31" s="227" t="s">
        <v>37</v>
      </c>
      <c r="B31" s="227"/>
      <c r="C31" s="227"/>
      <c r="D31" s="136"/>
      <c r="E31" s="15" t="s">
        <v>7</v>
      </c>
      <c r="F31" s="155"/>
      <c r="G31" s="15"/>
      <c r="H31" s="176"/>
      <c r="I31" s="172"/>
      <c r="J31" s="104"/>
    </row>
    <row r="32" spans="1:10" ht="15.75" thickBot="1">
      <c r="A32" s="228" t="s">
        <v>38</v>
      </c>
      <c r="B32" s="229"/>
      <c r="C32" s="229"/>
      <c r="D32" s="138"/>
      <c r="E32" s="20"/>
      <c r="F32" s="160"/>
      <c r="G32" s="49">
        <f>G33+G34+G35+G36+G37+G38+G39+G40+G41+G42+G43</f>
        <v>11.004000000000001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37" t="s">
        <v>125</v>
      </c>
      <c r="E33" s="18" t="s">
        <v>24</v>
      </c>
      <c r="F33" s="161">
        <v>3.1E-2</v>
      </c>
      <c r="G33" s="63">
        <v>9.8740000000000006</v>
      </c>
      <c r="H33" s="172"/>
      <c r="I33" s="172"/>
      <c r="J33" s="128"/>
    </row>
    <row r="34" spans="1:10">
      <c r="A34" s="226" t="s">
        <v>40</v>
      </c>
      <c r="B34" s="226"/>
      <c r="C34" s="226"/>
      <c r="D34" s="134"/>
      <c r="E34" s="10" t="s">
        <v>7</v>
      </c>
      <c r="F34" s="158"/>
      <c r="G34" s="66"/>
      <c r="H34" s="178"/>
      <c r="I34" s="172"/>
      <c r="J34" s="143"/>
    </row>
    <row r="35" spans="1:10">
      <c r="A35" s="231" t="s">
        <v>41</v>
      </c>
      <c r="B35" s="231"/>
      <c r="C35" s="231"/>
      <c r="D35" s="129"/>
      <c r="E35" s="10" t="s">
        <v>24</v>
      </c>
      <c r="F35" s="158"/>
      <c r="G35" s="66"/>
      <c r="H35" s="178"/>
      <c r="I35" s="172"/>
      <c r="J35" s="143"/>
    </row>
    <row r="36" spans="1:10">
      <c r="A36" s="231" t="s">
        <v>42</v>
      </c>
      <c r="B36" s="231"/>
      <c r="C36" s="231"/>
      <c r="D36" s="129" t="s">
        <v>126</v>
      </c>
      <c r="E36" s="10" t="s">
        <v>7</v>
      </c>
      <c r="F36" s="10">
        <v>1</v>
      </c>
      <c r="G36" s="48">
        <v>0.57999999999999996</v>
      </c>
      <c r="H36" s="172"/>
      <c r="I36" s="172"/>
      <c r="J36" s="128"/>
    </row>
    <row r="37" spans="1:10">
      <c r="A37" s="231" t="s">
        <v>134</v>
      </c>
      <c r="B37" s="231"/>
      <c r="C37" s="231"/>
      <c r="D37" s="129"/>
      <c r="E37" s="10" t="s">
        <v>24</v>
      </c>
      <c r="F37" s="10"/>
      <c r="G37" s="10"/>
      <c r="H37" s="178"/>
      <c r="I37" s="172"/>
      <c r="J37" s="143"/>
    </row>
    <row r="38" spans="1:10">
      <c r="A38" s="231" t="s">
        <v>43</v>
      </c>
      <c r="B38" s="231"/>
      <c r="C38" s="231"/>
      <c r="D38" s="129" t="s">
        <v>126</v>
      </c>
      <c r="E38" s="10" t="s">
        <v>7</v>
      </c>
      <c r="F38" s="10">
        <v>1</v>
      </c>
      <c r="G38" s="48">
        <v>0.55000000000000004</v>
      </c>
      <c r="H38" s="172"/>
      <c r="I38" s="172"/>
      <c r="J38" s="128"/>
    </row>
    <row r="39" spans="1:10">
      <c r="A39" s="231" t="s">
        <v>44</v>
      </c>
      <c r="B39" s="231"/>
      <c r="C39" s="231"/>
      <c r="D39" s="129"/>
      <c r="E39" s="10" t="s">
        <v>24</v>
      </c>
      <c r="F39" s="5"/>
      <c r="G39" s="10"/>
      <c r="H39" s="178"/>
      <c r="I39" s="172"/>
      <c r="J39" s="143"/>
    </row>
    <row r="40" spans="1:10">
      <c r="A40" s="231" t="s">
        <v>45</v>
      </c>
      <c r="B40" s="231"/>
      <c r="C40" s="231"/>
      <c r="D40" s="129"/>
      <c r="E40" s="10" t="s">
        <v>24</v>
      </c>
      <c r="F40" s="5"/>
      <c r="G40" s="10"/>
      <c r="H40" s="178"/>
      <c r="I40" s="172"/>
      <c r="J40" s="143"/>
    </row>
    <row r="41" spans="1:10">
      <c r="A41" s="231" t="s">
        <v>46</v>
      </c>
      <c r="B41" s="231"/>
      <c r="C41" s="231"/>
      <c r="D41" s="129"/>
      <c r="E41" s="10" t="s">
        <v>34</v>
      </c>
      <c r="F41" s="5"/>
      <c r="G41" s="10"/>
      <c r="H41" s="178"/>
      <c r="I41" s="172"/>
      <c r="J41" s="143"/>
    </row>
    <row r="42" spans="1:10">
      <c r="A42" s="231" t="s">
        <v>47</v>
      </c>
      <c r="B42" s="231"/>
      <c r="C42" s="231"/>
      <c r="D42" s="129"/>
      <c r="E42" s="10" t="s">
        <v>34</v>
      </c>
      <c r="F42" s="5"/>
      <c r="G42" s="10"/>
      <c r="H42" s="178"/>
      <c r="I42" s="172"/>
      <c r="J42" s="143"/>
    </row>
    <row r="43" spans="1:10" ht="15.75" thickBot="1">
      <c r="A43" s="227" t="s">
        <v>48</v>
      </c>
      <c r="B43" s="227"/>
      <c r="C43" s="227"/>
      <c r="D43" s="136"/>
      <c r="E43" s="15" t="s">
        <v>7</v>
      </c>
      <c r="F43" s="155"/>
      <c r="G43" s="15"/>
      <c r="H43" s="176"/>
      <c r="I43" s="172"/>
      <c r="J43" s="104"/>
    </row>
    <row r="44" spans="1:10" ht="15.75" thickBot="1">
      <c r="A44" s="228" t="s">
        <v>49</v>
      </c>
      <c r="B44" s="229"/>
      <c r="C44" s="229"/>
      <c r="D44" s="138"/>
      <c r="E44" s="20"/>
      <c r="F44" s="160"/>
      <c r="G44" s="49">
        <f>G45+G46+G47+G48+G49+G50+G51+G52+G53+G54+G55+G56</f>
        <v>43.720999999999997</v>
      </c>
      <c r="H44" s="181"/>
      <c r="I44" s="180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147" t="s">
        <v>125</v>
      </c>
      <c r="E45" s="18" t="s">
        <v>24</v>
      </c>
      <c r="F45" s="161">
        <v>1.4E-2</v>
      </c>
      <c r="G45" s="63">
        <f>23.641+0.312</f>
        <v>23.952999999999999</v>
      </c>
      <c r="H45" s="172"/>
      <c r="I45" s="172"/>
      <c r="J45" s="128"/>
    </row>
    <row r="46" spans="1:10" ht="15" customHeight="1">
      <c r="A46" s="232" t="s">
        <v>51</v>
      </c>
      <c r="B46" s="232"/>
      <c r="C46" s="232"/>
      <c r="D46" s="144"/>
      <c r="E46" s="10" t="s">
        <v>7</v>
      </c>
      <c r="F46" s="158"/>
      <c r="G46" s="66"/>
      <c r="H46" s="178"/>
      <c r="I46" s="172"/>
      <c r="J46" s="143"/>
    </row>
    <row r="47" spans="1:10" ht="17.25" customHeight="1">
      <c r="A47" s="231" t="s">
        <v>52</v>
      </c>
      <c r="B47" s="231"/>
      <c r="C47" s="231"/>
      <c r="D47" s="129"/>
      <c r="E47" s="10" t="s">
        <v>24</v>
      </c>
      <c r="F47" s="158"/>
      <c r="G47" s="66"/>
      <c r="H47" s="178"/>
      <c r="I47" s="172"/>
      <c r="J47" s="143"/>
    </row>
    <row r="48" spans="1:10">
      <c r="A48" s="232" t="s">
        <v>53</v>
      </c>
      <c r="B48" s="232"/>
      <c r="C48" s="232"/>
      <c r="D48" s="144" t="s">
        <v>126</v>
      </c>
      <c r="E48" s="10" t="s">
        <v>7</v>
      </c>
      <c r="F48" s="10">
        <v>1</v>
      </c>
      <c r="G48" s="48">
        <v>0.52</v>
      </c>
      <c r="H48" s="172"/>
      <c r="I48" s="172"/>
      <c r="J48" s="128"/>
    </row>
    <row r="49" spans="1:10">
      <c r="A49" s="232" t="s">
        <v>54</v>
      </c>
      <c r="B49" s="232"/>
      <c r="C49" s="232"/>
      <c r="D49" s="144"/>
      <c r="E49" s="10" t="s">
        <v>24</v>
      </c>
      <c r="F49" s="158"/>
      <c r="G49" s="66"/>
      <c r="H49" s="178"/>
      <c r="I49" s="172"/>
      <c r="J49" s="143"/>
    </row>
    <row r="50" spans="1:10" ht="24.75" customHeight="1">
      <c r="A50" s="232" t="s">
        <v>55</v>
      </c>
      <c r="B50" s="232"/>
      <c r="C50" s="232"/>
      <c r="D50" s="144"/>
      <c r="E50" s="10" t="s">
        <v>56</v>
      </c>
      <c r="F50" s="158"/>
      <c r="G50" s="66"/>
      <c r="H50" s="178"/>
      <c r="I50" s="172"/>
      <c r="J50" s="143"/>
    </row>
    <row r="51" spans="1:10" ht="25.5" customHeight="1">
      <c r="A51" s="232" t="s">
        <v>57</v>
      </c>
      <c r="B51" s="232"/>
      <c r="C51" s="232"/>
      <c r="D51" s="144"/>
      <c r="E51" s="10" t="s">
        <v>58</v>
      </c>
      <c r="F51" s="158"/>
      <c r="G51" s="66"/>
      <c r="H51" s="178"/>
      <c r="I51" s="172"/>
      <c r="J51" s="143"/>
    </row>
    <row r="52" spans="1:10" ht="24" customHeight="1">
      <c r="A52" s="232" t="s">
        <v>59</v>
      </c>
      <c r="B52" s="232"/>
      <c r="C52" s="232"/>
      <c r="D52" s="144"/>
      <c r="E52" s="10" t="s">
        <v>7</v>
      </c>
      <c r="F52" s="158"/>
      <c r="G52" s="66"/>
      <c r="H52" s="178"/>
      <c r="I52" s="172"/>
      <c r="J52" s="143"/>
    </row>
    <row r="53" spans="1:10">
      <c r="A53" s="234" t="s">
        <v>60</v>
      </c>
      <c r="B53" s="234"/>
      <c r="C53" s="234"/>
      <c r="D53" s="146" t="s">
        <v>125</v>
      </c>
      <c r="E53" s="10" t="s">
        <v>58</v>
      </c>
      <c r="F53" s="48">
        <v>0.3</v>
      </c>
      <c r="G53" s="10">
        <v>0.56399999999999995</v>
      </c>
      <c r="H53" s="178"/>
      <c r="I53" s="172"/>
      <c r="J53" s="143"/>
    </row>
    <row r="54" spans="1:10">
      <c r="A54" s="232" t="s">
        <v>61</v>
      </c>
      <c r="B54" s="232"/>
      <c r="C54" s="232"/>
      <c r="D54" s="144"/>
      <c r="E54" s="10" t="s">
        <v>56</v>
      </c>
      <c r="F54" s="158"/>
      <c r="G54" s="66"/>
      <c r="H54" s="178"/>
      <c r="I54" s="172"/>
      <c r="J54" s="143"/>
    </row>
    <row r="55" spans="1:10">
      <c r="A55" s="232" t="s">
        <v>137</v>
      </c>
      <c r="B55" s="232"/>
      <c r="C55" s="232"/>
      <c r="D55" s="144" t="s">
        <v>125</v>
      </c>
      <c r="E55" s="10" t="s">
        <v>7</v>
      </c>
      <c r="F55" s="10">
        <v>1</v>
      </c>
      <c r="G55" s="48">
        <v>18.081</v>
      </c>
      <c r="H55" s="172"/>
      <c r="I55" s="172"/>
      <c r="J55" s="143"/>
    </row>
    <row r="56" spans="1:10" ht="15.75" thickBot="1">
      <c r="A56" s="233" t="s">
        <v>62</v>
      </c>
      <c r="B56" s="233"/>
      <c r="C56" s="233"/>
      <c r="D56" s="145" t="s">
        <v>125</v>
      </c>
      <c r="E56" s="15" t="s">
        <v>7</v>
      </c>
      <c r="F56" s="15">
        <v>1</v>
      </c>
      <c r="G56" s="15">
        <v>0.60299999999999998</v>
      </c>
      <c r="H56" s="172"/>
      <c r="I56" s="172"/>
      <c r="J56" s="104"/>
    </row>
    <row r="57" spans="1:10" ht="15.75" thickBot="1">
      <c r="A57" s="228" t="s">
        <v>63</v>
      </c>
      <c r="B57" s="229"/>
      <c r="C57" s="229"/>
      <c r="D57" s="138"/>
      <c r="E57" s="20" t="s">
        <v>56</v>
      </c>
      <c r="F57" s="160"/>
      <c r="G57" s="49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37"/>
      <c r="E58" s="18" t="s">
        <v>56</v>
      </c>
      <c r="F58" s="17"/>
      <c r="G58" s="18"/>
      <c r="H58" s="172"/>
      <c r="I58" s="172"/>
      <c r="J58" s="128"/>
    </row>
    <row r="59" spans="1:10">
      <c r="A59" s="226" t="s">
        <v>65</v>
      </c>
      <c r="B59" s="226"/>
      <c r="C59" s="226"/>
      <c r="D59" s="134"/>
      <c r="E59" s="10" t="s">
        <v>66</v>
      </c>
      <c r="F59" s="5"/>
      <c r="G59" s="10"/>
      <c r="H59" s="178"/>
      <c r="I59" s="172"/>
      <c r="J59" s="143"/>
    </row>
    <row r="60" spans="1:10">
      <c r="A60" s="231" t="s">
        <v>67</v>
      </c>
      <c r="B60" s="231"/>
      <c r="C60" s="231"/>
      <c r="D60" s="129"/>
      <c r="E60" s="10" t="s">
        <v>56</v>
      </c>
      <c r="F60" s="5"/>
      <c r="G60" s="10"/>
      <c r="H60" s="178"/>
      <c r="I60" s="172"/>
      <c r="J60" s="143"/>
    </row>
    <row r="61" spans="1:10">
      <c r="A61" s="231" t="s">
        <v>174</v>
      </c>
      <c r="B61" s="231"/>
      <c r="C61" s="231"/>
      <c r="D61" s="129" t="s">
        <v>124</v>
      </c>
      <c r="E61" s="10" t="s">
        <v>68</v>
      </c>
      <c r="F61" s="161">
        <v>4.0000000000000001E-3</v>
      </c>
      <c r="G61" s="63">
        <v>1.1499999999999999</v>
      </c>
      <c r="H61" s="172"/>
      <c r="I61" s="172"/>
      <c r="J61" s="143"/>
    </row>
    <row r="62" spans="1:10">
      <c r="A62" s="231" t="s">
        <v>168</v>
      </c>
      <c r="B62" s="231"/>
      <c r="C62" s="231"/>
      <c r="D62" s="129" t="s">
        <v>129</v>
      </c>
      <c r="E62" s="10" t="s">
        <v>56</v>
      </c>
      <c r="F62" s="156"/>
      <c r="G62" s="63"/>
      <c r="H62" s="172"/>
      <c r="I62" s="172"/>
      <c r="J62" s="143"/>
    </row>
    <row r="63" spans="1:10">
      <c r="A63" s="231" t="s">
        <v>69</v>
      </c>
      <c r="B63" s="231"/>
      <c r="C63" s="231"/>
      <c r="D63" s="129"/>
      <c r="E63" s="10" t="s">
        <v>56</v>
      </c>
      <c r="F63" s="5"/>
      <c r="G63" s="10"/>
      <c r="H63" s="178"/>
      <c r="I63" s="172"/>
      <c r="J63" s="143"/>
    </row>
    <row r="64" spans="1:10">
      <c r="A64" s="231" t="s">
        <v>70</v>
      </c>
      <c r="B64" s="231"/>
      <c r="C64" s="231"/>
      <c r="D64" s="129"/>
      <c r="E64" s="10" t="s">
        <v>56</v>
      </c>
      <c r="F64" s="5"/>
      <c r="G64" s="10"/>
      <c r="H64" s="172"/>
      <c r="I64" s="172"/>
      <c r="J64" s="143"/>
    </row>
    <row r="65" spans="1:10" ht="15.75" thickBot="1">
      <c r="A65" s="227" t="s">
        <v>71</v>
      </c>
      <c r="B65" s="227"/>
      <c r="C65" s="227"/>
      <c r="D65" s="136"/>
      <c r="E65" s="15" t="s">
        <v>56</v>
      </c>
      <c r="F65" s="155"/>
      <c r="G65" s="15"/>
      <c r="H65" s="176"/>
      <c r="I65" s="172"/>
      <c r="J65" s="104"/>
    </row>
    <row r="66" spans="1:10" ht="15.75" thickBot="1">
      <c r="A66" s="228" t="s">
        <v>72</v>
      </c>
      <c r="B66" s="229"/>
      <c r="C66" s="229"/>
      <c r="D66" s="138"/>
      <c r="E66" s="20"/>
      <c r="F66" s="160"/>
      <c r="G66" s="49">
        <f>G67+G68+G69+G70+G71+G72+G73+G74+G75+G76+G77+G78+G79+G80+G81+G82+G83+G84+G85+G86+G87+G88+G89</f>
        <v>297.57900000000001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142"/>
      <c r="E67" s="18" t="s">
        <v>73</v>
      </c>
      <c r="F67" s="17">
        <v>1</v>
      </c>
      <c r="G67" s="18">
        <v>296.07900000000001</v>
      </c>
      <c r="H67" s="172"/>
      <c r="I67" s="172"/>
      <c r="J67" s="122"/>
    </row>
    <row r="68" spans="1:10">
      <c r="A68" s="247" t="s">
        <v>75</v>
      </c>
      <c r="B68" s="247"/>
      <c r="C68" s="247"/>
      <c r="D68" s="139"/>
      <c r="E68" s="10" t="s">
        <v>73</v>
      </c>
      <c r="F68" s="5"/>
      <c r="G68" s="10"/>
      <c r="H68" s="178"/>
      <c r="I68" s="172"/>
      <c r="J68" s="143"/>
    </row>
    <row r="69" spans="1:10">
      <c r="A69" s="231" t="s">
        <v>76</v>
      </c>
      <c r="B69" s="231"/>
      <c r="C69" s="231"/>
      <c r="D69" s="129"/>
      <c r="E69" s="10" t="s">
        <v>73</v>
      </c>
      <c r="F69" s="5"/>
      <c r="G69" s="10"/>
      <c r="H69" s="178"/>
      <c r="I69" s="172"/>
      <c r="J69" s="143"/>
    </row>
    <row r="70" spans="1:10">
      <c r="A70" s="259" t="s">
        <v>77</v>
      </c>
      <c r="B70" s="260"/>
      <c r="C70" s="261"/>
      <c r="D70" s="129"/>
      <c r="E70" s="10" t="s">
        <v>73</v>
      </c>
      <c r="F70" s="5"/>
      <c r="G70" s="10"/>
      <c r="H70" s="178"/>
      <c r="I70" s="172"/>
      <c r="J70" s="143"/>
    </row>
    <row r="71" spans="1:10">
      <c r="A71" s="262" t="s">
        <v>78</v>
      </c>
      <c r="B71" s="262"/>
      <c r="C71" s="262"/>
      <c r="D71" s="143"/>
      <c r="E71" s="10"/>
      <c r="F71" s="5"/>
      <c r="G71" s="10"/>
      <c r="H71" s="178"/>
      <c r="I71" s="172"/>
      <c r="J71" s="143"/>
    </row>
    <row r="72" spans="1:10" ht="24.75" customHeight="1">
      <c r="A72" s="248" t="s">
        <v>79</v>
      </c>
      <c r="B72" s="248"/>
      <c r="C72" s="248"/>
      <c r="D72" s="140"/>
      <c r="E72" s="10" t="s">
        <v>73</v>
      </c>
      <c r="F72" s="5"/>
      <c r="G72" s="10"/>
      <c r="H72" s="178"/>
      <c r="I72" s="172"/>
      <c r="J72" s="143"/>
    </row>
    <row r="73" spans="1:10">
      <c r="A73" s="249" t="s">
        <v>80</v>
      </c>
      <c r="B73" s="249"/>
      <c r="C73" s="249"/>
      <c r="D73" s="141"/>
      <c r="E73" s="10" t="s">
        <v>73</v>
      </c>
      <c r="F73" s="5"/>
      <c r="G73" s="10"/>
      <c r="H73" s="178"/>
      <c r="I73" s="172"/>
      <c r="J73" s="143"/>
    </row>
    <row r="74" spans="1:10">
      <c r="A74" s="231" t="s">
        <v>81</v>
      </c>
      <c r="B74" s="231"/>
      <c r="C74" s="231"/>
      <c r="D74" s="129" t="s">
        <v>125</v>
      </c>
      <c r="E74" s="10" t="s">
        <v>82</v>
      </c>
      <c r="F74" s="10">
        <v>1</v>
      </c>
      <c r="G74" s="10">
        <v>1.5</v>
      </c>
      <c r="H74" s="172"/>
      <c r="I74" s="172"/>
      <c r="J74" s="143"/>
    </row>
    <row r="75" spans="1:10">
      <c r="A75" s="231" t="s">
        <v>83</v>
      </c>
      <c r="B75" s="231"/>
      <c r="C75" s="231"/>
      <c r="D75" s="129" t="s">
        <v>130</v>
      </c>
      <c r="E75" s="10" t="s">
        <v>18</v>
      </c>
      <c r="F75" s="156"/>
      <c r="G75" s="63"/>
      <c r="H75" s="178"/>
      <c r="I75" s="172"/>
      <c r="J75" s="143"/>
    </row>
    <row r="76" spans="1:10">
      <c r="A76" s="231" t="s">
        <v>84</v>
      </c>
      <c r="B76" s="231"/>
      <c r="C76" s="231"/>
      <c r="D76" s="129" t="s">
        <v>125</v>
      </c>
      <c r="E76" s="10" t="s">
        <v>56</v>
      </c>
      <c r="F76" s="156"/>
      <c r="G76" s="63"/>
      <c r="H76" s="172"/>
      <c r="I76" s="172"/>
      <c r="J76" s="143"/>
    </row>
    <row r="77" spans="1:10">
      <c r="A77" s="231" t="s">
        <v>85</v>
      </c>
      <c r="B77" s="231"/>
      <c r="C77" s="231"/>
      <c r="D77" s="129"/>
      <c r="E77" s="10" t="s">
        <v>56</v>
      </c>
      <c r="F77" s="5"/>
      <c r="G77" s="10"/>
      <c r="H77" s="172"/>
      <c r="I77" s="172"/>
      <c r="J77" s="143"/>
    </row>
    <row r="78" spans="1:10">
      <c r="A78" s="231" t="s">
        <v>86</v>
      </c>
      <c r="B78" s="231"/>
      <c r="C78" s="231"/>
      <c r="D78" s="129"/>
      <c r="E78" s="10" t="s">
        <v>56</v>
      </c>
      <c r="F78" s="5"/>
      <c r="G78" s="10"/>
      <c r="H78" s="178"/>
      <c r="I78" s="172"/>
      <c r="J78" s="143"/>
    </row>
    <row r="79" spans="1:10">
      <c r="A79" s="226" t="s">
        <v>87</v>
      </c>
      <c r="B79" s="226"/>
      <c r="C79" s="226"/>
      <c r="D79" s="134"/>
      <c r="E79" s="10" t="s">
        <v>56</v>
      </c>
      <c r="F79" s="5"/>
      <c r="G79" s="10"/>
      <c r="H79" s="178"/>
      <c r="I79" s="172"/>
      <c r="J79" s="143"/>
    </row>
    <row r="80" spans="1:10">
      <c r="A80" s="231" t="s">
        <v>167</v>
      </c>
      <c r="B80" s="231"/>
      <c r="C80" s="231"/>
      <c r="D80" s="129" t="s">
        <v>125</v>
      </c>
      <c r="E80" s="10" t="s">
        <v>56</v>
      </c>
      <c r="F80" s="156"/>
      <c r="G80" s="63"/>
      <c r="H80" s="172"/>
      <c r="I80" s="172"/>
      <c r="J80" s="143"/>
    </row>
    <row r="81" spans="1:10">
      <c r="A81" s="231" t="s">
        <v>88</v>
      </c>
      <c r="B81" s="231"/>
      <c r="C81" s="231"/>
      <c r="D81" s="129"/>
      <c r="E81" s="10" t="s">
        <v>56</v>
      </c>
      <c r="F81" s="5"/>
      <c r="G81" s="10"/>
      <c r="H81" s="172"/>
      <c r="I81" s="172"/>
      <c r="J81" s="143"/>
    </row>
    <row r="82" spans="1:10">
      <c r="A82" s="231" t="s">
        <v>89</v>
      </c>
      <c r="B82" s="231"/>
      <c r="C82" s="231"/>
      <c r="D82" s="129"/>
      <c r="E82" s="10" t="s">
        <v>56</v>
      </c>
      <c r="F82" s="5"/>
      <c r="G82" s="10"/>
      <c r="H82" s="172"/>
      <c r="I82" s="172"/>
      <c r="J82" s="143"/>
    </row>
    <row r="83" spans="1:10">
      <c r="A83" s="231" t="s">
        <v>90</v>
      </c>
      <c r="B83" s="231"/>
      <c r="C83" s="231"/>
      <c r="D83" s="129"/>
      <c r="E83" s="10" t="s">
        <v>56</v>
      </c>
      <c r="F83" s="5"/>
      <c r="G83" s="10"/>
      <c r="H83" s="172"/>
      <c r="I83" s="172"/>
      <c r="J83" s="143"/>
    </row>
    <row r="84" spans="1:10">
      <c r="A84" s="231" t="s">
        <v>91</v>
      </c>
      <c r="B84" s="231"/>
      <c r="C84" s="231"/>
      <c r="D84" s="129"/>
      <c r="E84" s="10" t="s">
        <v>56</v>
      </c>
      <c r="F84" s="5"/>
      <c r="G84" s="10"/>
      <c r="H84" s="172"/>
      <c r="I84" s="172"/>
      <c r="J84" s="143"/>
    </row>
    <row r="85" spans="1:10">
      <c r="A85" s="247" t="s">
        <v>92</v>
      </c>
      <c r="B85" s="247"/>
      <c r="C85" s="247"/>
      <c r="D85" s="139"/>
      <c r="E85" s="10" t="s">
        <v>56</v>
      </c>
      <c r="F85" s="5"/>
      <c r="G85" s="10"/>
      <c r="H85" s="172"/>
      <c r="I85" s="172"/>
      <c r="J85" s="143"/>
    </row>
    <row r="86" spans="1:10">
      <c r="A86" s="231" t="s">
        <v>93</v>
      </c>
      <c r="B86" s="231"/>
      <c r="C86" s="231"/>
      <c r="D86" s="129"/>
      <c r="E86" s="10" t="s">
        <v>56</v>
      </c>
      <c r="F86" s="5"/>
      <c r="G86" s="10"/>
      <c r="H86" s="172"/>
      <c r="I86" s="172"/>
      <c r="J86" s="143"/>
    </row>
    <row r="87" spans="1:10">
      <c r="A87" s="231" t="s">
        <v>94</v>
      </c>
      <c r="B87" s="231"/>
      <c r="C87" s="231"/>
      <c r="D87" s="129"/>
      <c r="E87" s="10" t="s">
        <v>18</v>
      </c>
      <c r="F87" s="5"/>
      <c r="G87" s="10"/>
      <c r="H87" s="172"/>
      <c r="I87" s="172"/>
      <c r="J87" s="143"/>
    </row>
    <row r="88" spans="1:10">
      <c r="A88" s="226" t="s">
        <v>78</v>
      </c>
      <c r="B88" s="226"/>
      <c r="C88" s="226"/>
      <c r="D88" s="134"/>
      <c r="E88" s="10" t="s">
        <v>73</v>
      </c>
      <c r="F88" s="5"/>
      <c r="G88" s="10"/>
      <c r="H88" s="172"/>
      <c r="I88" s="172"/>
      <c r="J88" s="143"/>
    </row>
    <row r="89" spans="1:10" ht="15.75" thickBot="1">
      <c r="A89" s="227" t="s">
        <v>190</v>
      </c>
      <c r="B89" s="227"/>
      <c r="C89" s="227"/>
      <c r="D89" s="136"/>
      <c r="E89" s="15" t="s">
        <v>66</v>
      </c>
      <c r="F89" s="155"/>
      <c r="G89" s="15"/>
      <c r="H89" s="172"/>
      <c r="I89" s="172"/>
      <c r="J89" s="104"/>
    </row>
    <row r="90" spans="1:10" ht="15.75" thickBot="1">
      <c r="A90" s="228" t="s">
        <v>95</v>
      </c>
      <c r="B90" s="229"/>
      <c r="C90" s="229"/>
      <c r="D90" s="138"/>
      <c r="E90" s="20" t="s">
        <v>96</v>
      </c>
      <c r="F90" s="16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37" t="s">
        <v>131</v>
      </c>
      <c r="E91" s="18" t="s">
        <v>73</v>
      </c>
      <c r="F91" s="159"/>
      <c r="G91" s="63"/>
      <c r="H91" s="182"/>
      <c r="I91" s="172"/>
      <c r="J91" s="122"/>
    </row>
    <row r="92" spans="1:10">
      <c r="A92" s="231" t="s">
        <v>98</v>
      </c>
      <c r="B92" s="231"/>
      <c r="C92" s="231"/>
      <c r="D92" s="129"/>
      <c r="E92" s="10" t="s">
        <v>56</v>
      </c>
      <c r="F92" s="158"/>
      <c r="G92" s="66"/>
      <c r="H92" s="178"/>
      <c r="I92" s="172"/>
      <c r="J92" s="143"/>
    </row>
    <row r="93" spans="1:10">
      <c r="A93" s="231" t="s">
        <v>99</v>
      </c>
      <c r="B93" s="231"/>
      <c r="C93" s="231"/>
      <c r="D93" s="129" t="s">
        <v>125</v>
      </c>
      <c r="E93" s="10" t="s">
        <v>56</v>
      </c>
      <c r="F93" s="159"/>
      <c r="G93" s="63"/>
      <c r="H93" s="172"/>
      <c r="I93" s="172"/>
      <c r="J93" s="143"/>
    </row>
    <row r="94" spans="1:10">
      <c r="A94" s="231" t="s">
        <v>100</v>
      </c>
      <c r="B94" s="231"/>
      <c r="C94" s="231"/>
      <c r="D94" s="129"/>
      <c r="E94" s="10" t="s">
        <v>56</v>
      </c>
      <c r="F94" s="5"/>
      <c r="G94" s="10"/>
      <c r="H94" s="178"/>
      <c r="I94" s="172"/>
      <c r="J94" s="143"/>
    </row>
    <row r="95" spans="1:10">
      <c r="A95" s="231" t="s">
        <v>101</v>
      </c>
      <c r="B95" s="231"/>
      <c r="C95" s="231"/>
      <c r="D95" s="129"/>
      <c r="E95" s="10" t="s">
        <v>56</v>
      </c>
      <c r="F95" s="5"/>
      <c r="G95" s="10"/>
      <c r="H95" s="178"/>
      <c r="I95" s="172"/>
      <c r="J95" s="143"/>
    </row>
    <row r="96" spans="1:10">
      <c r="A96" s="231" t="s">
        <v>102</v>
      </c>
      <c r="B96" s="231"/>
      <c r="C96" s="231"/>
      <c r="D96" s="129"/>
      <c r="E96" s="10" t="s">
        <v>34</v>
      </c>
      <c r="F96" s="5"/>
      <c r="G96" s="10"/>
      <c r="H96" s="172"/>
      <c r="I96" s="172"/>
      <c r="J96" s="143"/>
    </row>
    <row r="97" spans="1:10">
      <c r="A97" s="231" t="s">
        <v>103</v>
      </c>
      <c r="B97" s="231"/>
      <c r="C97" s="231"/>
      <c r="D97" s="129"/>
      <c r="E97" s="10" t="s">
        <v>18</v>
      </c>
      <c r="F97" s="5"/>
      <c r="G97" s="10"/>
      <c r="H97" s="172"/>
      <c r="I97" s="172"/>
      <c r="J97" s="143"/>
    </row>
    <row r="98" spans="1:10">
      <c r="A98" s="231" t="s">
        <v>104</v>
      </c>
      <c r="B98" s="231"/>
      <c r="C98" s="231"/>
      <c r="D98" s="129" t="s">
        <v>125</v>
      </c>
      <c r="E98" s="10" t="s">
        <v>56</v>
      </c>
      <c r="F98" s="159">
        <v>4</v>
      </c>
      <c r="G98" s="63">
        <v>2.2799999999999998</v>
      </c>
      <c r="H98" s="172"/>
      <c r="I98" s="172"/>
      <c r="J98" s="143"/>
    </row>
    <row r="99" spans="1:10" ht="15.75" thickBot="1">
      <c r="A99" s="227" t="s">
        <v>70</v>
      </c>
      <c r="B99" s="227"/>
      <c r="C99" s="227"/>
      <c r="D99" s="136"/>
      <c r="E99" s="15" t="s">
        <v>34</v>
      </c>
      <c r="F99" s="155"/>
      <c r="G99" s="15"/>
      <c r="H99" s="172"/>
      <c r="I99" s="172"/>
      <c r="J99" s="104"/>
    </row>
    <row r="100" spans="1:10" ht="15.75" thickBot="1">
      <c r="A100" s="228" t="s">
        <v>105</v>
      </c>
      <c r="B100" s="229"/>
      <c r="C100" s="229"/>
      <c r="D100" s="138"/>
      <c r="E100" s="20"/>
      <c r="F100" s="16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37"/>
      <c r="E101" s="18" t="s">
        <v>56</v>
      </c>
      <c r="F101" s="17"/>
      <c r="G101" s="18"/>
      <c r="H101" s="172"/>
      <c r="I101" s="172"/>
      <c r="J101" s="122"/>
    </row>
    <row r="102" spans="1:10">
      <c r="A102" s="231" t="s">
        <v>107</v>
      </c>
      <c r="B102" s="231"/>
      <c r="C102" s="231"/>
      <c r="D102" s="129"/>
      <c r="E102" s="10" t="s">
        <v>56</v>
      </c>
      <c r="F102" s="5"/>
      <c r="G102" s="10"/>
      <c r="H102" s="172"/>
      <c r="I102" s="172"/>
      <c r="J102" s="143"/>
    </row>
    <row r="103" spans="1:10">
      <c r="A103" s="231" t="s">
        <v>108</v>
      </c>
      <c r="B103" s="231"/>
      <c r="C103" s="231"/>
      <c r="D103" s="129"/>
      <c r="E103" s="10" t="s">
        <v>56</v>
      </c>
      <c r="F103" s="5"/>
      <c r="G103" s="10"/>
      <c r="H103" s="178"/>
      <c r="I103" s="172"/>
      <c r="J103" s="143"/>
    </row>
    <row r="104" spans="1:10">
      <c r="A104" s="231" t="s">
        <v>109</v>
      </c>
      <c r="B104" s="231"/>
      <c r="C104" s="231"/>
      <c r="D104" s="129"/>
      <c r="E104" s="10" t="s">
        <v>56</v>
      </c>
      <c r="F104" s="5"/>
      <c r="G104" s="10"/>
      <c r="H104" s="172"/>
      <c r="I104" s="172"/>
      <c r="J104" s="143"/>
    </row>
    <row r="105" spans="1:10">
      <c r="A105" s="231" t="s">
        <v>110</v>
      </c>
      <c r="B105" s="231"/>
      <c r="C105" s="231"/>
      <c r="D105" s="129"/>
      <c r="E105" s="10" t="s">
        <v>56</v>
      </c>
      <c r="F105" s="5"/>
      <c r="G105" s="10"/>
      <c r="H105" s="178"/>
      <c r="I105" s="172"/>
      <c r="J105" s="143"/>
    </row>
    <row r="106" spans="1:10">
      <c r="A106" s="231" t="s">
        <v>191</v>
      </c>
      <c r="B106" s="231"/>
      <c r="C106" s="231"/>
      <c r="D106" s="129"/>
      <c r="E106" s="10" t="s">
        <v>56</v>
      </c>
      <c r="F106" s="5"/>
      <c r="G106" s="10"/>
      <c r="H106" s="172"/>
      <c r="I106" s="172"/>
      <c r="J106" s="143"/>
    </row>
    <row r="107" spans="1:10">
      <c r="A107" s="226" t="s">
        <v>111</v>
      </c>
      <c r="B107" s="226"/>
      <c r="C107" s="226"/>
      <c r="D107" s="134"/>
      <c r="E107" s="10" t="s">
        <v>56</v>
      </c>
      <c r="F107" s="5"/>
      <c r="G107" s="10"/>
      <c r="H107" s="172"/>
      <c r="I107" s="172"/>
      <c r="J107" s="143"/>
    </row>
    <row r="108" spans="1:10">
      <c r="A108" s="231" t="s">
        <v>112</v>
      </c>
      <c r="B108" s="257"/>
      <c r="C108" s="257"/>
      <c r="D108" s="135"/>
      <c r="E108" s="10" t="s">
        <v>18</v>
      </c>
      <c r="F108" s="5"/>
      <c r="G108" s="10"/>
      <c r="H108" s="172"/>
      <c r="I108" s="172"/>
      <c r="J108" s="143"/>
    </row>
    <row r="109" spans="1:10">
      <c r="A109" s="231" t="s">
        <v>113</v>
      </c>
      <c r="B109" s="257"/>
      <c r="C109" s="257"/>
      <c r="D109" s="135"/>
      <c r="E109" s="10" t="s">
        <v>18</v>
      </c>
      <c r="F109" s="5"/>
      <c r="G109" s="10"/>
      <c r="H109" s="172"/>
      <c r="I109" s="172"/>
      <c r="J109" s="143"/>
    </row>
    <row r="110" spans="1:10" ht="15.75" thickBot="1">
      <c r="A110" s="227" t="s">
        <v>114</v>
      </c>
      <c r="B110" s="227"/>
      <c r="C110" s="227"/>
      <c r="D110" s="136"/>
      <c r="E110" s="15" t="s">
        <v>115</v>
      </c>
      <c r="F110" s="155"/>
      <c r="G110" s="15"/>
      <c r="H110" s="172"/>
      <c r="I110" s="172"/>
      <c r="J110" s="104"/>
    </row>
    <row r="111" spans="1:10" ht="15.75" thickBot="1">
      <c r="A111" s="255" t="s">
        <v>116</v>
      </c>
      <c r="B111" s="256"/>
      <c r="C111" s="256"/>
      <c r="D111" s="133"/>
      <c r="E111" s="21"/>
      <c r="F111" s="23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37" t="s">
        <v>130</v>
      </c>
      <c r="E112" s="18" t="s">
        <v>117</v>
      </c>
      <c r="F112" s="161"/>
      <c r="G112" s="63"/>
      <c r="H112" s="172"/>
      <c r="I112" s="172"/>
      <c r="J112" s="122"/>
    </row>
    <row r="113" spans="1:10">
      <c r="A113" s="231" t="s">
        <v>118</v>
      </c>
      <c r="B113" s="231"/>
      <c r="C113" s="231"/>
      <c r="D113" s="129" t="s">
        <v>131</v>
      </c>
      <c r="E113" s="10" t="s">
        <v>119</v>
      </c>
      <c r="F113" s="156">
        <v>10</v>
      </c>
      <c r="G113" s="63">
        <v>3.5710000000000002</v>
      </c>
      <c r="H113" s="172"/>
      <c r="I113" s="172"/>
      <c r="J113" s="143"/>
    </row>
    <row r="114" spans="1:10" ht="15.75" thickBot="1">
      <c r="A114" s="250" t="s">
        <v>120</v>
      </c>
      <c r="B114" s="251"/>
      <c r="C114" s="251"/>
      <c r="D114" s="130"/>
      <c r="E114" s="15" t="s">
        <v>7</v>
      </c>
      <c r="F114" s="15">
        <v>1</v>
      </c>
      <c r="G114" s="15"/>
      <c r="H114" s="176"/>
      <c r="I114" s="172"/>
      <c r="J114" s="104"/>
    </row>
    <row r="115" spans="1:10" ht="15.75" thickBot="1">
      <c r="A115" s="252" t="s">
        <v>121</v>
      </c>
      <c r="B115" s="253"/>
      <c r="C115" s="253"/>
      <c r="D115" s="131"/>
      <c r="E115" s="24"/>
      <c r="F115" s="162"/>
      <c r="G115" s="56">
        <f>G10+G21+G32+G44+G57+G66+G90+G100+G111</f>
        <v>389.61599999999999</v>
      </c>
      <c r="H115" s="184"/>
      <c r="I115" s="184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132"/>
      <c r="E116" s="27"/>
      <c r="F116" s="163"/>
      <c r="G116" s="78">
        <v>5.3840000000000003</v>
      </c>
      <c r="H116" s="186"/>
      <c r="I116" s="192"/>
      <c r="J116" s="125"/>
    </row>
    <row r="117" spans="1:10" ht="15.75" thickBot="1">
      <c r="A117" s="255" t="s">
        <v>175</v>
      </c>
      <c r="B117" s="256"/>
      <c r="C117" s="256"/>
      <c r="D117" s="133"/>
      <c r="E117" s="28"/>
      <c r="F117" s="23"/>
      <c r="G117" s="56">
        <f>G115+G116</f>
        <v>395</v>
      </c>
      <c r="H117" s="188"/>
      <c r="I117" s="184">
        <f>I115+I116</f>
        <v>0</v>
      </c>
      <c r="J117" s="126"/>
    </row>
    <row r="118" spans="1:10">
      <c r="A118" s="1"/>
      <c r="B118" s="1"/>
      <c r="C118" s="1"/>
      <c r="D118" s="101"/>
      <c r="E118" s="39"/>
      <c r="F118" s="164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102"/>
      <c r="E119" s="45"/>
      <c r="F119" s="45"/>
      <c r="G119" s="45"/>
      <c r="H119" s="191"/>
      <c r="I119" s="204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95.433+74.342+73.349</f>
        <v>243.12400000000002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F3:J4"/>
    <mergeCell ref="A1:G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</mergeCells>
  <pageMargins left="0.70866141732283472" right="0.31496062992125984" top="0.55118110236220474" bottom="0.55118110236220474" header="0.31496062992125984" footer="0.31496062992125984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0.85546875" customWidth="1"/>
    <col min="4" max="4" width="7.28515625" customWidth="1"/>
    <col min="5" max="5" width="8.5703125" customWidth="1"/>
    <col min="6" max="6" width="9.7109375" customWidth="1"/>
    <col min="7" max="7" width="13.28515625" customWidth="1"/>
    <col min="8" max="8" width="8.42578125" style="193" customWidth="1"/>
    <col min="9" max="9" width="11.42578125" style="193" customWidth="1"/>
    <col min="10" max="10" width="6.28515625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155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42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4"/>
      <c r="E6" s="3" t="s">
        <v>7</v>
      </c>
      <c r="F6" s="171">
        <v>1</v>
      </c>
      <c r="G6" s="3"/>
      <c r="H6" s="175"/>
      <c r="I6" s="175"/>
      <c r="J6" s="3"/>
    </row>
    <row r="7" spans="1:10">
      <c r="A7" s="237" t="s">
        <v>188</v>
      </c>
      <c r="B7" s="237"/>
      <c r="C7" s="237"/>
      <c r="D7" s="54"/>
      <c r="E7" s="3" t="s">
        <v>8</v>
      </c>
      <c r="F7" s="170">
        <v>11940.4</v>
      </c>
      <c r="G7" s="3"/>
      <c r="H7" s="175"/>
      <c r="I7" s="175"/>
      <c r="J7" s="3"/>
    </row>
    <row r="8" spans="1:10">
      <c r="A8" s="237" t="s">
        <v>182</v>
      </c>
      <c r="B8" s="237"/>
      <c r="C8" s="237"/>
      <c r="D8" s="54"/>
      <c r="E8" s="3" t="s">
        <v>9</v>
      </c>
      <c r="F8" s="171">
        <v>287</v>
      </c>
      <c r="G8" s="3"/>
      <c r="H8" s="175"/>
      <c r="I8" s="175"/>
      <c r="J8" s="3"/>
    </row>
    <row r="9" spans="1:10" ht="15.75" thickBot="1">
      <c r="A9" s="238" t="s">
        <v>10</v>
      </c>
      <c r="B9" s="238"/>
      <c r="C9" s="238"/>
      <c r="D9" s="55"/>
      <c r="E9" s="15" t="s">
        <v>11</v>
      </c>
      <c r="F9" s="15"/>
      <c r="G9" s="15"/>
      <c r="H9" s="176"/>
      <c r="I9" s="176"/>
      <c r="J9" s="15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81.25</v>
      </c>
      <c r="H10" s="177"/>
      <c r="I10" s="177">
        <f>I11+I12+I14+I15+I16+I17+I18+I19+I20</f>
        <v>0</v>
      </c>
      <c r="J10" s="36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8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9.1999999999999998E-2</v>
      </c>
      <c r="G12" s="18">
        <v>36.799999999999997</v>
      </c>
      <c r="H12" s="182"/>
      <c r="I12" s="182"/>
      <c r="J12" s="18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8.8000000000000007</v>
      </c>
      <c r="H15" s="178"/>
      <c r="I15" s="178"/>
      <c r="J15" s="10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3.25</v>
      </c>
      <c r="H16" s="178"/>
      <c r="I16" s="178"/>
      <c r="J16" s="10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0.108</v>
      </c>
      <c r="G18" s="10">
        <v>32.4</v>
      </c>
      <c r="H18" s="178"/>
      <c r="I18" s="178"/>
      <c r="J18" s="10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"/>
    </row>
    <row r="20" spans="1:10" ht="15.75" thickBot="1">
      <c r="A20" s="227" t="s">
        <v>180</v>
      </c>
      <c r="B20" s="227"/>
      <c r="C20" s="227"/>
      <c r="D20" s="16"/>
      <c r="E20" s="104" t="s">
        <v>181</v>
      </c>
      <c r="F20" s="15"/>
      <c r="G20" s="15"/>
      <c r="H20" s="176"/>
      <c r="I20" s="176"/>
      <c r="J20" s="15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296.22899999999998</v>
      </c>
      <c r="H21" s="179"/>
      <c r="I21" s="177">
        <f>I22+I23+I24+I25+I26+I27+I28+I29+I30+I31</f>
        <v>0</v>
      </c>
      <c r="J21" s="35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5.1999999999999998E-2</v>
      </c>
      <c r="G22" s="33">
        <v>19.266999999999999</v>
      </c>
      <c r="H22" s="182"/>
      <c r="I22" s="182"/>
      <c r="J22" s="18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2.35</v>
      </c>
      <c r="H23" s="178"/>
      <c r="I23" s="178"/>
      <c r="J23" s="10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7.02</v>
      </c>
      <c r="H24" s="178"/>
      <c r="I24" s="178"/>
      <c r="J24" s="10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0.65</v>
      </c>
      <c r="H25" s="178"/>
      <c r="I25" s="178"/>
      <c r="J25" s="10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>
        <v>10.414</v>
      </c>
      <c r="G26" s="48">
        <v>2.9420000000000002</v>
      </c>
      <c r="H26" s="178"/>
      <c r="I26" s="178"/>
      <c r="J26" s="10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5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23.784999999999997</v>
      </c>
      <c r="H32" s="181"/>
      <c r="I32" s="177">
        <f>I33+I34+I35+I36+I37+I38+I39+I40+I41+I42+I43</f>
        <v>0</v>
      </c>
      <c r="J32" s="22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6.8000000000000005E-2</v>
      </c>
      <c r="G33" s="18">
        <v>21.734999999999999</v>
      </c>
      <c r="H33" s="182"/>
      <c r="I33" s="182"/>
      <c r="J33" s="18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1.08</v>
      </c>
      <c r="H36" s="178"/>
      <c r="I36" s="178"/>
      <c r="J36" s="10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0.97</v>
      </c>
      <c r="H38" s="178"/>
      <c r="I38" s="178"/>
      <c r="J38" s="10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5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209.25</v>
      </c>
      <c r="H44" s="181"/>
      <c r="I44" s="177">
        <f>I45+I46+I47+I48+I49+I50+I51+I52+I53+I54+I55+I56</f>
        <v>0</v>
      </c>
      <c r="J44" s="22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0.14000000000000001</v>
      </c>
      <c r="G45" s="33">
        <v>167</v>
      </c>
      <c r="H45" s="182"/>
      <c r="I45" s="182"/>
      <c r="J45" s="18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1.1299999999999999</v>
      </c>
      <c r="H48" s="178"/>
      <c r="I48" s="178"/>
      <c r="J48" s="10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39.795999999999999</v>
      </c>
      <c r="H55" s="178"/>
      <c r="I55" s="178"/>
      <c r="J55" s="10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1.3240000000000001</v>
      </c>
      <c r="H56" s="176"/>
      <c r="I56" s="176"/>
      <c r="J56" s="15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1.9</v>
      </c>
      <c r="H57" s="181"/>
      <c r="I57" s="177">
        <f>I58+I59+I60+I61+I62+I63+I64+I65</f>
        <v>0</v>
      </c>
      <c r="J57" s="22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8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1</v>
      </c>
      <c r="G62" s="10">
        <v>0.75</v>
      </c>
      <c r="H62" s="178"/>
      <c r="I62" s="178"/>
      <c r="J62" s="10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5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22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8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5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22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8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5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22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8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5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>I112+I113</f>
        <v>0</v>
      </c>
      <c r="J111" s="36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8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5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616.76400000000001</v>
      </c>
      <c r="H115" s="184"/>
      <c r="I115" s="197">
        <f>I10+I21+I32+I44+I57+I66+I90+I100+I111</f>
        <v>0</v>
      </c>
      <c r="J115" s="25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f>2.783+0.099+0.057+3.13+0.88+2.11+347.737</f>
        <v>356.79600000000005</v>
      </c>
      <c r="H116" s="186"/>
      <c r="I116" s="186"/>
      <c r="J116" s="27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973.56000000000006</v>
      </c>
      <c r="H117" s="188"/>
      <c r="I117" s="197">
        <f>I115+I116</f>
        <v>0</v>
      </c>
      <c r="J117" s="29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39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45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409.176+285.087+293.871-7.263-7.311</f>
        <v>973.55999999999983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A123" sqref="A123:XFD123"/>
    </sheetView>
  </sheetViews>
  <sheetFormatPr defaultRowHeight="15"/>
  <cols>
    <col min="3" max="3" width="20.85546875" customWidth="1"/>
    <col min="4" max="4" width="7.28515625" customWidth="1"/>
    <col min="5" max="5" width="8.5703125" customWidth="1"/>
    <col min="6" max="6" width="9" customWidth="1"/>
    <col min="7" max="7" width="13.140625" customWidth="1"/>
    <col min="8" max="8" width="8.42578125" style="193" customWidth="1"/>
    <col min="9" max="9" width="11.42578125" style="193" customWidth="1"/>
    <col min="10" max="10" width="7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159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4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4"/>
      <c r="E7" s="3" t="s">
        <v>8</v>
      </c>
      <c r="F7" s="168">
        <v>4209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4"/>
      <c r="E8" s="3" t="s">
        <v>9</v>
      </c>
      <c r="F8" s="169">
        <v>95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5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6.7650000000000006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1.1100000000000001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172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0.152</v>
      </c>
      <c r="G22" s="33">
        <v>168.56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0.81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2.41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0.22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8.3609999999999989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2.4E-2</v>
      </c>
      <c r="G33" s="18">
        <v>7.6609999999999996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0.37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0.33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33.226999999999997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1.0999999999999999E-2</v>
      </c>
      <c r="G45" s="33">
        <v>18.341999999999999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0.39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14.028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0.46700000000000003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230.92399999999998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f>127.741</f>
        <v>127.741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358.66499999999996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144.735+111.946+101.984</f>
        <v>358.66500000000002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1.42578125" customWidth="1"/>
    <col min="4" max="4" width="7.28515625" customWidth="1"/>
    <col min="5" max="5" width="8.5703125" customWidth="1"/>
    <col min="6" max="6" width="9" customWidth="1"/>
    <col min="7" max="7" width="13.140625" customWidth="1"/>
    <col min="8" max="8" width="9.85546875" style="193" customWidth="1"/>
    <col min="9" max="9" width="11.85546875" style="193" customWidth="1"/>
    <col min="10" max="10" width="5.855468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160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4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4"/>
      <c r="E7" s="3" t="s">
        <v>8</v>
      </c>
      <c r="F7" s="168">
        <v>5991.8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4"/>
      <c r="E8" s="3" t="s">
        <v>9</v>
      </c>
      <c r="F8" s="169">
        <v>127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5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49">
        <f>G11+G12+G14+G15+G16+G17+G18+G19+G20</f>
        <v>57.02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33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48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48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10.7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1.62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48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0.14899999999999999</v>
      </c>
      <c r="G18" s="48">
        <v>44.7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48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70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49">
        <f>G22+G23+G24+G25+G26+G27+G28+G29+G30+G31</f>
        <v>14.698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2.1999999999999999E-2</v>
      </c>
      <c r="G22" s="33">
        <v>9.6679999999999993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1.21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3.5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0.32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11.927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3.4000000000000002E-2</v>
      </c>
      <c r="G33" s="18">
        <v>10.907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0.54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0.48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47.306999999999995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1.6E-2</v>
      </c>
      <c r="G45" s="33">
        <v>26.111999999999998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0.56000000000000005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19.97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0.66500000000000004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342.73399999999998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3</v>
      </c>
      <c r="G67" s="18">
        <v>226.934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>
        <v>127</v>
      </c>
      <c r="G80" s="48">
        <v>114.3</v>
      </c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481.25700000000006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f>25.256+11.074</f>
        <v>36.33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517.5870000000001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208.949+161.621+147.017</f>
        <v>517.58699999999999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1.7109375" customWidth="1"/>
    <col min="4" max="4" width="7.28515625" customWidth="1"/>
    <col min="5" max="5" width="8.5703125" customWidth="1"/>
    <col min="6" max="6" width="9.140625" customWidth="1"/>
    <col min="7" max="7" width="13.140625" customWidth="1"/>
    <col min="8" max="8" width="8.140625" style="193" customWidth="1"/>
    <col min="9" max="9" width="12.7109375" style="193" customWidth="1"/>
    <col min="10" max="10" width="7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161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42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4"/>
      <c r="E6" s="3" t="s">
        <v>7</v>
      </c>
      <c r="F6" s="169">
        <v>1</v>
      </c>
      <c r="G6" s="3"/>
      <c r="H6" s="175"/>
      <c r="I6" s="175"/>
      <c r="J6" s="3"/>
    </row>
    <row r="7" spans="1:10">
      <c r="A7" s="237" t="s">
        <v>188</v>
      </c>
      <c r="B7" s="237"/>
      <c r="C7" s="237"/>
      <c r="D7" s="54"/>
      <c r="E7" s="3" t="s">
        <v>8</v>
      </c>
      <c r="F7" s="168">
        <v>6079.16</v>
      </c>
      <c r="G7" s="3"/>
      <c r="H7" s="175"/>
      <c r="I7" s="175"/>
      <c r="J7" s="3"/>
    </row>
    <row r="8" spans="1:10">
      <c r="A8" s="237" t="s">
        <v>182</v>
      </c>
      <c r="B8" s="237"/>
      <c r="C8" s="237"/>
      <c r="D8" s="54"/>
      <c r="E8" s="3" t="s">
        <v>9</v>
      </c>
      <c r="F8" s="169">
        <v>128</v>
      </c>
      <c r="G8" s="3"/>
      <c r="H8" s="175"/>
      <c r="I8" s="175"/>
      <c r="J8" s="3"/>
    </row>
    <row r="9" spans="1:10" ht="15.75" thickBot="1">
      <c r="A9" s="238" t="s">
        <v>10</v>
      </c>
      <c r="B9" s="238"/>
      <c r="C9" s="238"/>
      <c r="D9" s="55"/>
      <c r="E9" s="15" t="s">
        <v>11</v>
      </c>
      <c r="F9" s="15"/>
      <c r="G9" s="15"/>
      <c r="H9" s="176"/>
      <c r="I9" s="176"/>
      <c r="J9" s="15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16.561</v>
      </c>
      <c r="H10" s="177"/>
      <c r="I10" s="177">
        <f>I11+I12+I14+I15+I16+I17+I18+I19+I20</f>
        <v>0</v>
      </c>
      <c r="J10" s="36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8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8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7.7</v>
      </c>
      <c r="H15" s="178"/>
      <c r="I15" s="178"/>
      <c r="J15" s="10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1.661</v>
      </c>
      <c r="H16" s="178"/>
      <c r="I16" s="178"/>
      <c r="J16" s="10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2.4E-2</v>
      </c>
      <c r="G18" s="10">
        <v>7.2</v>
      </c>
      <c r="H18" s="178"/>
      <c r="I18" s="178"/>
      <c r="J18" s="10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5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278.87900000000002</v>
      </c>
      <c r="H21" s="179"/>
      <c r="I21" s="177">
        <f>I22+I23+I24+I25+I26+I27+I28+I29+I30+I31</f>
        <v>0</v>
      </c>
      <c r="J21" s="35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2.1999999999999999E-2</v>
      </c>
      <c r="G22" s="33">
        <v>9.8089999999999993</v>
      </c>
      <c r="H22" s="182"/>
      <c r="I22" s="182"/>
      <c r="J22" s="18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1.1499999999999999</v>
      </c>
      <c r="H23" s="178"/>
      <c r="I23" s="178"/>
      <c r="J23" s="10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3.59</v>
      </c>
      <c r="H24" s="178"/>
      <c r="I24" s="178"/>
      <c r="J24" s="10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0.33</v>
      </c>
      <c r="H25" s="178"/>
      <c r="I25" s="178"/>
      <c r="J25" s="10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5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12.116000000000001</v>
      </c>
      <c r="H32" s="181"/>
      <c r="I32" s="177">
        <f>I33+I34+I35+I36+I37+I38+I39+I40+I41+I42+I43</f>
        <v>0</v>
      </c>
      <c r="J32" s="22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3.4000000000000002E-2</v>
      </c>
      <c r="G33" s="18">
        <v>11.066000000000001</v>
      </c>
      <c r="H33" s="182"/>
      <c r="I33" s="182"/>
      <c r="J33" s="18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0.55000000000000004</v>
      </c>
      <c r="H36" s="178"/>
      <c r="I36" s="178"/>
      <c r="J36" s="10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</v>
      </c>
      <c r="H38" s="178"/>
      <c r="I38" s="178"/>
      <c r="J38" s="10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5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48.006999999999998</v>
      </c>
      <c r="H44" s="181"/>
      <c r="I44" s="177">
        <f>I45+I46+I47+I48+I49+I50+I51+I52+I53+I54+I55+I56</f>
        <v>0</v>
      </c>
      <c r="J44" s="22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1.6E-2</v>
      </c>
      <c r="G45" s="33">
        <v>26.492000000000001</v>
      </c>
      <c r="H45" s="182"/>
      <c r="I45" s="182"/>
      <c r="J45" s="18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0.57999999999999996</v>
      </c>
      <c r="H48" s="178"/>
      <c r="I48" s="178"/>
      <c r="J48" s="10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20.260999999999999</v>
      </c>
      <c r="H55" s="178"/>
      <c r="I55" s="178"/>
      <c r="J55" s="10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0.67400000000000004</v>
      </c>
      <c r="H56" s="176"/>
      <c r="I56" s="176"/>
      <c r="J56" s="15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22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33"/>
      <c r="H58" s="182"/>
      <c r="I58" s="182"/>
      <c r="J58" s="18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48"/>
      <c r="H59" s="178"/>
      <c r="I59" s="178"/>
      <c r="J59" s="10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48"/>
      <c r="H60" s="178"/>
      <c r="I60" s="178"/>
      <c r="J60" s="10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48"/>
      <c r="H62" s="178"/>
      <c r="I62" s="178"/>
      <c r="J62" s="10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48"/>
      <c r="H63" s="178"/>
      <c r="I63" s="178"/>
      <c r="J63" s="10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48"/>
      <c r="H64" s="178"/>
      <c r="I64" s="178"/>
      <c r="J64" s="10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70"/>
      <c r="H65" s="176"/>
      <c r="I65" s="176"/>
      <c r="J65" s="15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22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8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5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22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8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5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</f>
        <v>0</v>
      </c>
      <c r="H100" s="181"/>
      <c r="I100" s="177">
        <f>I101+I102+I103+I104+I105+I106+I107+I108+I109</f>
        <v>0</v>
      </c>
      <c r="J100" s="22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8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5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36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8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5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364.63400000000001</v>
      </c>
      <c r="H115" s="184"/>
      <c r="I115" s="197">
        <f>I10+I21+I32+I44+I57+I66+I90+I100+I111</f>
        <v>0</v>
      </c>
      <c r="J115" s="25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144.33500000000001</v>
      </c>
      <c r="H116" s="186"/>
      <c r="I116" s="186"/>
      <c r="J116" s="27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508.96900000000005</v>
      </c>
      <c r="H117" s="188"/>
      <c r="I117" s="197">
        <f>I115+I116</f>
        <v>0</v>
      </c>
      <c r="J117" s="29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39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45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213.245+145.809+149.915</f>
        <v>508.96899999999994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1.42578125" customWidth="1"/>
    <col min="4" max="4" width="7.28515625" customWidth="1"/>
    <col min="5" max="5" width="8.5703125" customWidth="1"/>
    <col min="6" max="6" width="10.28515625" customWidth="1"/>
    <col min="7" max="7" width="13.140625" customWidth="1"/>
    <col min="8" max="8" width="6.140625" style="193" customWidth="1"/>
    <col min="9" max="9" width="14.85546875" style="193" customWidth="1"/>
    <col min="10" max="10" width="6.140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162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7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7"/>
      <c r="E7" s="3" t="s">
        <v>8</v>
      </c>
      <c r="F7" s="168">
        <v>4246.8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7"/>
      <c r="E8" s="3" t="s">
        <v>9</v>
      </c>
      <c r="F8" s="169">
        <v>92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8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13.532999999999999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1.7000000000000001E-2</v>
      </c>
      <c r="G12" s="18">
        <v>6.8</v>
      </c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1.0780000000000001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172.01500000000001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0.152</v>
      </c>
      <c r="G22" s="33">
        <v>168.66499999999999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2.33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0.22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158.41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0.14000000000000001</v>
      </c>
      <c r="G33" s="219">
        <v>157.72999999999999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0.36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0.32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181.995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0.14000000000000001</v>
      </c>
      <c r="G45" s="33">
        <v>167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0.37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14.154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0.47099999999999997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442.03699999999998</v>
      </c>
      <c r="H66" s="177"/>
      <c r="I66" s="177">
        <f t="shared" ref="I66" si="0"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1</v>
      </c>
      <c r="G67" s="18">
        <v>440.53699999999998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</f>
        <v>0</v>
      </c>
      <c r="H100" s="181"/>
      <c r="I100" s="177">
        <f>I101+I102+I103+I104+I105+I106+I107+I108+I109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973.4899999999999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16.510000000000002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989.99999999999989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142.126+97.148+100.437</f>
        <v>339.71100000000001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1.140625" customWidth="1"/>
    <col min="4" max="4" width="7.28515625" customWidth="1"/>
    <col min="5" max="5" width="8.5703125" customWidth="1"/>
    <col min="6" max="6" width="9.28515625" customWidth="1"/>
    <col min="7" max="7" width="13.140625" customWidth="1"/>
    <col min="8" max="8" width="7.7109375" style="193" customWidth="1"/>
    <col min="9" max="9" width="12.28515625" style="193" customWidth="1"/>
    <col min="10" max="10" width="6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163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6.14999999999999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7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57"/>
      <c r="E7" s="3" t="s">
        <v>8</v>
      </c>
      <c r="F7" s="168">
        <v>8277.2999999999993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57"/>
      <c r="E8" s="3" t="s">
        <v>9</v>
      </c>
      <c r="F8" s="169">
        <v>170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58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18.978000000000002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13.2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2.1779999999999999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20.144000000000002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3.4000000000000002E-2</v>
      </c>
      <c r="G22" s="33">
        <v>13.356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1.6279999999999999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4.72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0.44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16.442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4.7E-2</v>
      </c>
      <c r="G33" s="18">
        <v>15.067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0.72599999999999998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0.64900000000000002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65.336000000000013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2.1999999999999999E-2</v>
      </c>
      <c r="G45" s="33">
        <v>36.072000000000003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0.75900000000000001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27.587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0.91800000000000004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129.971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548.46299999999997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678.43399999999997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>
        <f>259.141+8.078+201.998+209.217</f>
        <v>678.43399999999997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A123" sqref="A123:XFD123"/>
    </sheetView>
  </sheetViews>
  <sheetFormatPr defaultRowHeight="15"/>
  <cols>
    <col min="3" max="3" width="20.85546875" customWidth="1"/>
    <col min="4" max="4" width="7.28515625" customWidth="1"/>
    <col min="5" max="5" width="8.5703125" customWidth="1"/>
    <col min="6" max="6" width="9.5703125" customWidth="1"/>
    <col min="7" max="7" width="13.140625" customWidth="1"/>
    <col min="8" max="8" width="7.7109375" style="193" customWidth="1"/>
    <col min="9" max="9" width="14.140625" style="193" customWidth="1"/>
    <col min="10" max="10" width="6.140625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187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42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34.15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57"/>
      <c r="E6" s="3" t="s">
        <v>7</v>
      </c>
      <c r="F6" s="169">
        <v>1</v>
      </c>
      <c r="G6" s="3"/>
      <c r="H6" s="175"/>
      <c r="I6" s="175"/>
      <c r="J6" s="3"/>
    </row>
    <row r="7" spans="1:10">
      <c r="A7" s="237" t="s">
        <v>188</v>
      </c>
      <c r="B7" s="237"/>
      <c r="C7" s="237"/>
      <c r="D7" s="57"/>
      <c r="E7" s="3" t="s">
        <v>8</v>
      </c>
      <c r="F7" s="168">
        <v>20501.5</v>
      </c>
      <c r="G7" s="3"/>
      <c r="H7" s="175"/>
      <c r="I7" s="175"/>
      <c r="J7" s="3"/>
    </row>
    <row r="8" spans="1:10">
      <c r="A8" s="237" t="s">
        <v>182</v>
      </c>
      <c r="B8" s="237"/>
      <c r="C8" s="237"/>
      <c r="D8" s="57"/>
      <c r="E8" s="3" t="s">
        <v>9</v>
      </c>
      <c r="F8" s="169">
        <v>347</v>
      </c>
      <c r="G8" s="3"/>
      <c r="H8" s="175"/>
      <c r="I8" s="175"/>
      <c r="J8" s="3"/>
    </row>
    <row r="9" spans="1:10" ht="15.75" thickBot="1">
      <c r="A9" s="238" t="s">
        <v>10</v>
      </c>
      <c r="B9" s="238"/>
      <c r="C9" s="238"/>
      <c r="D9" s="58"/>
      <c r="E9" s="15" t="s">
        <v>11</v>
      </c>
      <c r="F9" s="15"/>
      <c r="G9" s="15"/>
      <c r="H9" s="176"/>
      <c r="I9" s="176"/>
      <c r="J9" s="15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69.978999999999999</v>
      </c>
      <c r="H10" s="177"/>
      <c r="I10" s="177">
        <f>I11+I12+I14+I15+I16+I17+I18+I19+I20</f>
        <v>0</v>
      </c>
      <c r="J10" s="36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8"/>
    </row>
    <row r="12" spans="1:10">
      <c r="A12" s="230" t="s">
        <v>15</v>
      </c>
      <c r="B12" s="230"/>
      <c r="C12" s="230"/>
      <c r="D12" s="17"/>
      <c r="E12" s="18" t="s">
        <v>13</v>
      </c>
      <c r="F12" s="18">
        <v>0.08</v>
      </c>
      <c r="G12" s="211">
        <v>32</v>
      </c>
      <c r="H12" s="182"/>
      <c r="I12" s="182"/>
      <c r="J12" s="18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11</v>
      </c>
      <c r="H15" s="178"/>
      <c r="I15" s="178"/>
      <c r="J15" s="10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5.3789999999999996</v>
      </c>
      <c r="H16" s="178"/>
      <c r="I16" s="178"/>
      <c r="J16" s="10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7.1999999999999995E-2</v>
      </c>
      <c r="G18" s="10">
        <v>21.6</v>
      </c>
      <c r="H18" s="178"/>
      <c r="I18" s="178"/>
      <c r="J18" s="10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5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315.93799999999999</v>
      </c>
      <c r="H21" s="179"/>
      <c r="I21" s="177">
        <f>I22+I23+I24+I25+I26+I27+I28+I29+I30+I31</f>
        <v>0</v>
      </c>
      <c r="J21" s="35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8.6999999999999994E-2</v>
      </c>
      <c r="G22" s="33">
        <v>33.081000000000003</v>
      </c>
      <c r="H22" s="182"/>
      <c r="I22" s="182"/>
      <c r="J22" s="18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4.0369999999999999</v>
      </c>
      <c r="H23" s="178"/>
      <c r="I23" s="178"/>
      <c r="J23" s="10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11.67</v>
      </c>
      <c r="H24" s="178"/>
      <c r="I24" s="178"/>
      <c r="J24" s="10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3.15</v>
      </c>
      <c r="H25" s="178"/>
      <c r="I25" s="178"/>
      <c r="J25" s="10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5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40.727999999999994</v>
      </c>
      <c r="H32" s="181"/>
      <c r="I32" s="177">
        <f>I33+I34+I35+I36+I37+I38+I39+I40+I41+I42+I43</f>
        <v>0</v>
      </c>
      <c r="J32" s="22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0.11600000000000001</v>
      </c>
      <c r="G33" s="18">
        <v>37.317999999999998</v>
      </c>
      <c r="H33" s="182"/>
      <c r="I33" s="182"/>
      <c r="J33" s="18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1.7929999999999999</v>
      </c>
      <c r="H36" s="178"/>
      <c r="I36" s="178"/>
      <c r="J36" s="10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1.617</v>
      </c>
      <c r="H38" s="178"/>
      <c r="I38" s="178"/>
      <c r="J38" s="10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5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161.827</v>
      </c>
      <c r="H44" s="181"/>
      <c r="I44" s="177">
        <f>I45+I46+I47+I48+I49+I50+I51+I52+I53+I54+I55+I56</f>
        <v>0</v>
      </c>
      <c r="J44" s="22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5.2999999999999999E-2</v>
      </c>
      <c r="G45" s="33">
        <v>89.343000000000004</v>
      </c>
      <c r="H45" s="182"/>
      <c r="I45" s="182"/>
      <c r="J45" s="18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1.881</v>
      </c>
      <c r="H48" s="178"/>
      <c r="I48" s="178"/>
      <c r="J48" s="10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68.328999999999994</v>
      </c>
      <c r="H55" s="178"/>
      <c r="I55" s="178"/>
      <c r="J55" s="10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2.274</v>
      </c>
      <c r="H56" s="176"/>
      <c r="I56" s="176"/>
      <c r="J56" s="15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76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8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5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396.83199999999999</v>
      </c>
      <c r="H66" s="181"/>
      <c r="I66" s="177">
        <f>I67+I68+I69+I70+I71+I72+I73+I74+I75+I76+I77+I78+I79+I80+I81+I82+I83+I84+I85+I86+I87+I88+I89</f>
        <v>0</v>
      </c>
      <c r="J66" s="22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2</v>
      </c>
      <c r="G67" s="18">
        <v>395.33199999999999</v>
      </c>
      <c r="H67" s="182"/>
      <c r="I67" s="182"/>
      <c r="J67" s="18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5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22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8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5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22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8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5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36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8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5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992.875</v>
      </c>
      <c r="H115" s="184"/>
      <c r="I115" s="197">
        <f>I10+I21+I32+I44+I57+I66+I90+I100+I111</f>
        <v>0</v>
      </c>
      <c r="J115" s="25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678.09400000000005</v>
      </c>
      <c r="H116" s="186"/>
      <c r="I116" s="186"/>
      <c r="J116" s="27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1670.9690000000001</v>
      </c>
      <c r="H117" s="188"/>
      <c r="I117" s="197">
        <f>I115+I116</f>
        <v>0</v>
      </c>
      <c r="J117" s="29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39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45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699.5+515.691+455.778</f>
        <v>1670.9690000000001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1.28515625" customWidth="1"/>
    <col min="4" max="4" width="7.28515625" customWidth="1"/>
    <col min="5" max="5" width="8.5703125" customWidth="1"/>
    <col min="6" max="6" width="8.42578125" customWidth="1"/>
    <col min="7" max="7" width="12.42578125" customWidth="1"/>
    <col min="8" max="8" width="7" style="193" customWidth="1"/>
    <col min="9" max="9" width="11.7109375" style="193" customWidth="1"/>
    <col min="10" max="10" width="5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164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34.15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6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60"/>
      <c r="E7" s="3" t="s">
        <v>8</v>
      </c>
      <c r="F7" s="168">
        <v>3631.1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60"/>
      <c r="E8" s="3" t="s">
        <v>9</v>
      </c>
      <c r="F8" s="169">
        <v>84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6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6.6449999999999996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0.99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49">
        <f>G22+G23+G24+G25+G26+G27+G28+G29+G30+G31</f>
        <v>272.95699999999999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1.0999999999999999E-2</v>
      </c>
      <c r="G22" s="33">
        <v>5.859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0.748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2.15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0.2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49">
        <f>G33+G34+G35+G36+G37+G38+G39+G40+G41+G42+G43</f>
        <v>7.24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2.1000000000000001E-2</v>
      </c>
      <c r="G33" s="18">
        <v>6.61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0.33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0.3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28.678999999999998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8.9999999999999993E-3</v>
      </c>
      <c r="G45" s="33">
        <v>15.824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0.35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12.102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0.40300000000000002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49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</f>
        <v>0</v>
      </c>
      <c r="H100" s="181"/>
      <c r="I100" s="177">
        <f>I101+I102+I103+I104+I105+I106+I107+I108+I109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322.52099999999996</v>
      </c>
      <c r="H115" s="184"/>
      <c r="I115" s="197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f>21.842+5.637</f>
        <v>27.478999999999999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349.99999999999994</v>
      </c>
      <c r="H117" s="188"/>
      <c r="I117" s="197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127.453+87.146+89.616</f>
        <v>304.21499999999997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106" workbookViewId="0">
      <selection activeCell="D128" sqref="D128"/>
    </sheetView>
  </sheetViews>
  <sheetFormatPr defaultRowHeight="15"/>
  <cols>
    <col min="3" max="3" width="21.28515625" customWidth="1"/>
    <col min="4" max="4" width="7.28515625" customWidth="1"/>
    <col min="5" max="5" width="8.5703125" customWidth="1"/>
    <col min="6" max="6" width="8.42578125" customWidth="1"/>
    <col min="7" max="7" width="13.140625" customWidth="1"/>
    <col min="8" max="8" width="7.7109375" style="193" customWidth="1"/>
    <col min="9" max="9" width="14.28515625" style="193" customWidth="1"/>
    <col min="10" max="10" width="5.28515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165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8.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60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60"/>
      <c r="E7" s="3" t="s">
        <v>8</v>
      </c>
      <c r="F7" s="168">
        <v>7746.1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60"/>
      <c r="E8" s="3" t="s">
        <v>9</v>
      </c>
      <c r="F8" s="169">
        <v>168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61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15.311999999999999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33"/>
      <c r="G11" s="33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48">
        <v>13.2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2.1120000000000001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/>
      <c r="G18" s="10"/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49">
        <f>G22+G23+G24+G25+G26+G27+G28+G29+G30+G31</f>
        <v>19.079000000000001</v>
      </c>
      <c r="H21" s="179"/>
      <c r="I21" s="177">
        <f>I22+I23+I24+I25+I26+I27+I28+I29+I30+I31</f>
        <v>0</v>
      </c>
      <c r="J21" s="123"/>
    </row>
    <row r="22" spans="1:10">
      <c r="A22" s="230" t="s">
        <v>156</v>
      </c>
      <c r="B22" s="230"/>
      <c r="C22" s="230"/>
      <c r="D22" s="17" t="s">
        <v>125</v>
      </c>
      <c r="E22" s="18" t="s">
        <v>24</v>
      </c>
      <c r="F22" s="33">
        <v>3.1E-2</v>
      </c>
      <c r="G22" s="33">
        <v>12.499000000000001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1.58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4.58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48">
        <v>0.42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/>
      <c r="G31" s="15"/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15.44</v>
      </c>
      <c r="H32" s="181"/>
      <c r="I32" s="177">
        <f>I33+I34+I35+I36+I37+I38+I39+I40+I41+I42+I43</f>
        <v>0</v>
      </c>
      <c r="J32" s="124"/>
    </row>
    <row r="33" spans="1:10">
      <c r="A33" s="230" t="s">
        <v>157</v>
      </c>
      <c r="B33" s="230"/>
      <c r="C33" s="230"/>
      <c r="D33" s="17" t="s">
        <v>125</v>
      </c>
      <c r="E33" s="18" t="s">
        <v>24</v>
      </c>
      <c r="F33" s="18">
        <v>4.3999999999999997E-2</v>
      </c>
      <c r="G33" s="18">
        <v>14.1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0.7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0.64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61.173000000000002</v>
      </c>
      <c r="H44" s="181"/>
      <c r="I44" s="177">
        <f>I45+I46+I47+I48+I49+I50+I51+I52+I53+I54+I55+I56</f>
        <v>0</v>
      </c>
      <c r="J44" s="124"/>
    </row>
    <row r="45" spans="1:10">
      <c r="A45" s="246" t="s">
        <v>158</v>
      </c>
      <c r="B45" s="246"/>
      <c r="C45" s="246"/>
      <c r="D45" s="32" t="s">
        <v>125</v>
      </c>
      <c r="E45" s="18" t="s">
        <v>24</v>
      </c>
      <c r="F45" s="33">
        <v>0.02</v>
      </c>
      <c r="G45" s="33">
        <v>33.756999999999998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0.74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25.817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59">
        <v>0.85899999999999999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/>
      <c r="G62" s="10"/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140.755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2</v>
      </c>
      <c r="G67" s="18">
        <v>139.255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66" t="s">
        <v>172</v>
      </c>
      <c r="B89" s="267"/>
      <c r="C89" s="268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2.85</v>
      </c>
      <c r="H90" s="177"/>
      <c r="I90" s="177">
        <f t="shared" ref="I90" si="0"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5</v>
      </c>
      <c r="G98" s="63">
        <v>2.85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1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 t="shared" ref="I111" si="2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56">
        <f>G10+G21+G32+G44+G57+G66+G90+G100+G111</f>
        <v>255.75899999999999</v>
      </c>
      <c r="H115" s="197"/>
      <c r="I115" s="197">
        <f t="shared" ref="I115" si="3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71">
        <v>399.84500000000003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56">
        <f>G115+G116</f>
        <v>655.60400000000004</v>
      </c>
      <c r="H117" s="197"/>
      <c r="I117" s="197">
        <f t="shared" ref="I117" si="4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271.552+192.878+191.174</f>
        <v>655.60400000000004</v>
      </c>
    </row>
    <row r="124" spans="1:10">
      <c r="G124" s="217"/>
    </row>
    <row r="125" spans="1:10">
      <c r="G125" s="151"/>
    </row>
  </sheetData>
  <mergeCells count="118">
    <mergeCell ref="A1:H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F121:G12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</mergeCells>
  <pageMargins left="0.47244094488188981" right="0.15748031496062992" top="0.55118110236220474" bottom="0.55118110236220474" header="0.31496062992125984" footer="0.31496062992125984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A123" sqref="A123:XFD123"/>
    </sheetView>
  </sheetViews>
  <sheetFormatPr defaultRowHeight="15"/>
  <cols>
    <col min="3" max="3" width="21.28515625" customWidth="1"/>
    <col min="4" max="4" width="4.7109375" style="103" customWidth="1"/>
    <col min="5" max="5" width="8.28515625" customWidth="1"/>
    <col min="6" max="6" width="8.5703125" customWidth="1"/>
    <col min="7" max="7" width="14.28515625" customWidth="1"/>
    <col min="8" max="8" width="7.85546875" customWidth="1"/>
    <col min="9" max="9" width="9.7109375" style="193" customWidth="1"/>
    <col min="10" max="10" width="4.57031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41"/>
      <c r="I1" s="194" t="s">
        <v>185</v>
      </c>
      <c r="J1" s="41"/>
    </row>
    <row r="2" spans="1:10">
      <c r="A2" s="42"/>
      <c r="B2" s="42"/>
      <c r="C2" s="42"/>
      <c r="D2" s="97"/>
      <c r="E2" s="42"/>
      <c r="F2" s="42"/>
      <c r="G2" s="42"/>
      <c r="H2" s="42"/>
      <c r="I2" s="173"/>
      <c r="J2" s="97"/>
    </row>
    <row r="3" spans="1:10" ht="14.45" customHeight="1">
      <c r="A3" s="242" t="s">
        <v>0</v>
      </c>
      <c r="B3" s="242"/>
      <c r="C3" s="242"/>
      <c r="D3" s="24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15" customHeight="1">
      <c r="A4" s="242"/>
      <c r="B4" s="242"/>
      <c r="C4" s="242"/>
      <c r="D4" s="24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45"/>
      <c r="E5" s="242"/>
      <c r="F5" s="2" t="s">
        <v>3</v>
      </c>
      <c r="G5" s="2" t="s">
        <v>4</v>
      </c>
      <c r="H5" s="148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98"/>
      <c r="E6" s="3" t="s">
        <v>7</v>
      </c>
      <c r="F6" s="169">
        <v>1</v>
      </c>
      <c r="G6" s="3"/>
      <c r="H6" s="3"/>
      <c r="I6" s="175"/>
      <c r="J6" s="120"/>
    </row>
    <row r="7" spans="1:10">
      <c r="A7" s="237" t="s">
        <v>188</v>
      </c>
      <c r="B7" s="237"/>
      <c r="C7" s="237"/>
      <c r="D7" s="98"/>
      <c r="E7" s="3" t="s">
        <v>8</v>
      </c>
      <c r="F7" s="168">
        <v>3602.7</v>
      </c>
      <c r="G7" s="3"/>
      <c r="H7" s="3"/>
      <c r="I7" s="175"/>
      <c r="J7" s="120"/>
    </row>
    <row r="8" spans="1:10">
      <c r="A8" s="237" t="s">
        <v>182</v>
      </c>
      <c r="B8" s="237"/>
      <c r="C8" s="237"/>
      <c r="D8" s="98"/>
      <c r="E8" s="3" t="s">
        <v>9</v>
      </c>
      <c r="F8" s="169">
        <v>10</v>
      </c>
      <c r="G8" s="3"/>
      <c r="H8" s="3"/>
      <c r="I8" s="175"/>
      <c r="J8" s="120"/>
    </row>
    <row r="9" spans="1:10" ht="15.75" thickBot="1">
      <c r="A9" s="238" t="s">
        <v>10</v>
      </c>
      <c r="B9" s="238"/>
      <c r="C9" s="238"/>
      <c r="D9" s="99"/>
      <c r="E9" s="15" t="s">
        <v>11</v>
      </c>
      <c r="F9" s="15"/>
      <c r="G9" s="15"/>
      <c r="H9" s="15"/>
      <c r="I9" s="176"/>
      <c r="J9" s="104"/>
    </row>
    <row r="10" spans="1:10" ht="15.75" thickBot="1">
      <c r="A10" s="239" t="s">
        <v>12</v>
      </c>
      <c r="B10" s="240"/>
      <c r="C10" s="241"/>
      <c r="D10" s="100"/>
      <c r="E10" s="21" t="s">
        <v>13</v>
      </c>
      <c r="F10" s="21"/>
      <c r="G10" s="49">
        <f>G11+G12+G14+G15+G16+G17+G18+G19+G20</f>
        <v>11.074999999999999</v>
      </c>
      <c r="H10" s="21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37" t="s">
        <v>124</v>
      </c>
      <c r="E11" s="18" t="s">
        <v>13</v>
      </c>
      <c r="F11" s="64"/>
      <c r="G11" s="67"/>
      <c r="H11" s="64"/>
      <c r="I11" s="172"/>
      <c r="J11" s="122"/>
    </row>
    <row r="12" spans="1:10">
      <c r="A12" s="230" t="s">
        <v>15</v>
      </c>
      <c r="B12" s="230"/>
      <c r="C12" s="230"/>
      <c r="D12" s="137"/>
      <c r="E12" s="18" t="s">
        <v>13</v>
      </c>
      <c r="F12" s="157">
        <v>0.02</v>
      </c>
      <c r="G12" s="214">
        <v>8</v>
      </c>
      <c r="H12" s="18"/>
      <c r="I12" s="172"/>
      <c r="J12" s="122"/>
    </row>
    <row r="13" spans="1:10">
      <c r="A13" s="231" t="s">
        <v>16</v>
      </c>
      <c r="B13" s="231"/>
      <c r="C13" s="231"/>
      <c r="D13" s="129"/>
      <c r="E13" s="10" t="s">
        <v>13</v>
      </c>
      <c r="F13" s="66"/>
      <c r="G13" s="66"/>
      <c r="H13" s="10"/>
      <c r="I13" s="172"/>
      <c r="J13" s="143"/>
    </row>
    <row r="14" spans="1:10">
      <c r="A14" s="231" t="s">
        <v>17</v>
      </c>
      <c r="B14" s="231"/>
      <c r="C14" s="231"/>
      <c r="D14" s="129"/>
      <c r="E14" s="10" t="s">
        <v>18</v>
      </c>
      <c r="F14" s="66"/>
      <c r="G14" s="66"/>
      <c r="H14" s="10"/>
      <c r="I14" s="172"/>
      <c r="J14" s="143"/>
    </row>
    <row r="15" spans="1:10">
      <c r="A15" s="231" t="s">
        <v>19</v>
      </c>
      <c r="B15" s="231"/>
      <c r="C15" s="231"/>
      <c r="D15" s="129" t="s">
        <v>125</v>
      </c>
      <c r="E15" s="10" t="s">
        <v>7</v>
      </c>
      <c r="F15" s="10">
        <v>1</v>
      </c>
      <c r="G15" s="10">
        <v>2.0550000000000002</v>
      </c>
      <c r="H15" s="65"/>
      <c r="I15" s="172"/>
      <c r="J15" s="143"/>
    </row>
    <row r="16" spans="1:10">
      <c r="A16" s="231" t="s">
        <v>20</v>
      </c>
      <c r="B16" s="231"/>
      <c r="C16" s="231"/>
      <c r="D16" s="129" t="s">
        <v>124</v>
      </c>
      <c r="E16" s="10" t="s">
        <v>21</v>
      </c>
      <c r="F16" s="10">
        <v>1</v>
      </c>
      <c r="G16" s="48">
        <v>1.02</v>
      </c>
      <c r="H16" s="65"/>
      <c r="I16" s="172"/>
      <c r="J16" s="143"/>
    </row>
    <row r="17" spans="1:10">
      <c r="A17" s="231" t="s">
        <v>22</v>
      </c>
      <c r="B17" s="231"/>
      <c r="C17" s="231"/>
      <c r="D17" s="129"/>
      <c r="E17" s="10" t="s">
        <v>18</v>
      </c>
      <c r="F17" s="10"/>
      <c r="G17" s="10"/>
      <c r="H17" s="65"/>
      <c r="I17" s="172"/>
      <c r="J17" s="143"/>
    </row>
    <row r="18" spans="1:10">
      <c r="A18" s="231" t="s">
        <v>23</v>
      </c>
      <c r="B18" s="231"/>
      <c r="C18" s="231"/>
      <c r="D18" s="129"/>
      <c r="E18" s="10" t="s">
        <v>24</v>
      </c>
      <c r="F18" s="10"/>
      <c r="G18" s="10"/>
      <c r="H18" s="65"/>
      <c r="I18" s="172"/>
      <c r="J18" s="143"/>
    </row>
    <row r="19" spans="1:10">
      <c r="A19" s="231" t="s">
        <v>25</v>
      </c>
      <c r="B19" s="231"/>
      <c r="C19" s="231"/>
      <c r="D19" s="129"/>
      <c r="E19" s="10" t="s">
        <v>24</v>
      </c>
      <c r="F19" s="10"/>
      <c r="G19" s="10"/>
      <c r="H19" s="65"/>
      <c r="I19" s="172"/>
      <c r="J19" s="143"/>
    </row>
    <row r="20" spans="1:10" ht="15.75" thickBot="1">
      <c r="A20" s="227" t="s">
        <v>180</v>
      </c>
      <c r="B20" s="227"/>
      <c r="C20" s="227"/>
      <c r="D20" s="136"/>
      <c r="E20" s="15" t="s">
        <v>177</v>
      </c>
      <c r="F20" s="15"/>
      <c r="G20" s="15"/>
      <c r="H20" s="65"/>
      <c r="I20" s="172"/>
      <c r="J20" s="104"/>
    </row>
    <row r="21" spans="1:10" ht="15.75" thickBot="1">
      <c r="A21" s="228" t="s">
        <v>27</v>
      </c>
      <c r="B21" s="229"/>
      <c r="C21" s="229"/>
      <c r="D21" s="138"/>
      <c r="E21" s="34"/>
      <c r="F21" s="34"/>
      <c r="G21" s="49">
        <f>G22+G23+G24+G25+G26+G27+G28+G29+G30+G31</f>
        <v>8.6959999999999997</v>
      </c>
      <c r="H21" s="149"/>
      <c r="I21" s="180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37" t="s">
        <v>125</v>
      </c>
      <c r="E22" s="18" t="s">
        <v>24</v>
      </c>
      <c r="F22" s="64">
        <v>0.01</v>
      </c>
      <c r="G22" s="63">
        <v>5.8140000000000001</v>
      </c>
      <c r="H22" s="63"/>
      <c r="I22" s="172"/>
      <c r="J22" s="128"/>
    </row>
    <row r="23" spans="1:10">
      <c r="A23" s="231" t="s">
        <v>29</v>
      </c>
      <c r="B23" s="231"/>
      <c r="C23" s="231"/>
      <c r="D23" s="129" t="s">
        <v>126</v>
      </c>
      <c r="E23" s="10" t="s">
        <v>7</v>
      </c>
      <c r="F23" s="10">
        <v>1</v>
      </c>
      <c r="G23" s="48">
        <v>0.63</v>
      </c>
      <c r="H23" s="65"/>
      <c r="I23" s="172"/>
      <c r="J23" s="128"/>
    </row>
    <row r="24" spans="1:10">
      <c r="A24" s="231" t="s">
        <v>30</v>
      </c>
      <c r="B24" s="231"/>
      <c r="C24" s="231"/>
      <c r="D24" s="129" t="s">
        <v>127</v>
      </c>
      <c r="E24" s="10" t="s">
        <v>7</v>
      </c>
      <c r="F24" s="10">
        <v>1</v>
      </c>
      <c r="G24" s="48">
        <v>1.93</v>
      </c>
      <c r="H24" s="10"/>
      <c r="I24" s="172"/>
      <c r="J24" s="143"/>
    </row>
    <row r="25" spans="1:10">
      <c r="A25" s="231" t="s">
        <v>189</v>
      </c>
      <c r="B25" s="231"/>
      <c r="C25" s="231"/>
      <c r="D25" s="129" t="s">
        <v>128</v>
      </c>
      <c r="E25" s="10" t="s">
        <v>7</v>
      </c>
      <c r="F25" s="10">
        <v>1</v>
      </c>
      <c r="G25" s="10">
        <v>0.32200000000000001</v>
      </c>
      <c r="H25" s="65"/>
      <c r="I25" s="172"/>
      <c r="J25" s="143"/>
    </row>
    <row r="26" spans="1:10">
      <c r="A26" s="231" t="s">
        <v>31</v>
      </c>
      <c r="B26" s="231"/>
      <c r="C26" s="231"/>
      <c r="D26" s="129" t="s">
        <v>125</v>
      </c>
      <c r="E26" s="10" t="s">
        <v>24</v>
      </c>
      <c r="F26" s="64"/>
      <c r="G26" s="63"/>
      <c r="H26" s="10"/>
      <c r="I26" s="172"/>
      <c r="J26" s="143"/>
    </row>
    <row r="27" spans="1:10">
      <c r="A27" s="231" t="s">
        <v>32</v>
      </c>
      <c r="B27" s="231"/>
      <c r="C27" s="231"/>
      <c r="D27" s="129"/>
      <c r="E27" s="10" t="s">
        <v>24</v>
      </c>
      <c r="F27" s="10"/>
      <c r="G27" s="10"/>
      <c r="H27" s="10"/>
      <c r="I27" s="172"/>
      <c r="J27" s="143"/>
    </row>
    <row r="28" spans="1:10">
      <c r="A28" s="231" t="s">
        <v>33</v>
      </c>
      <c r="B28" s="231"/>
      <c r="C28" s="231"/>
      <c r="D28" s="129"/>
      <c r="E28" s="10" t="s">
        <v>34</v>
      </c>
      <c r="F28" s="10"/>
      <c r="G28" s="10"/>
      <c r="H28" s="10"/>
      <c r="I28" s="172"/>
      <c r="J28" s="143"/>
    </row>
    <row r="29" spans="1:10">
      <c r="A29" s="226" t="s">
        <v>35</v>
      </c>
      <c r="B29" s="226"/>
      <c r="C29" s="226"/>
      <c r="D29" s="134"/>
      <c r="E29" s="10" t="s">
        <v>7</v>
      </c>
      <c r="F29" s="10"/>
      <c r="G29" s="10"/>
      <c r="H29" s="10"/>
      <c r="I29" s="172"/>
      <c r="J29" s="143"/>
    </row>
    <row r="30" spans="1:10">
      <c r="A30" s="226" t="s">
        <v>36</v>
      </c>
      <c r="B30" s="226"/>
      <c r="C30" s="226"/>
      <c r="D30" s="134"/>
      <c r="E30" s="10" t="s">
        <v>24</v>
      </c>
      <c r="F30" s="10"/>
      <c r="G30" s="10"/>
      <c r="H30" s="10"/>
      <c r="I30" s="172"/>
      <c r="J30" s="143"/>
    </row>
    <row r="31" spans="1:10" ht="15.75" thickBot="1">
      <c r="A31" s="227" t="s">
        <v>37</v>
      </c>
      <c r="B31" s="227"/>
      <c r="C31" s="227"/>
      <c r="D31" s="136"/>
      <c r="E31" s="15" t="s">
        <v>7</v>
      </c>
      <c r="F31" s="15"/>
      <c r="G31" s="15"/>
      <c r="H31" s="15"/>
      <c r="I31" s="172"/>
      <c r="J31" s="104"/>
    </row>
    <row r="32" spans="1:10" ht="15.75" thickBot="1">
      <c r="A32" s="228" t="s">
        <v>38</v>
      </c>
      <c r="B32" s="229"/>
      <c r="C32" s="229"/>
      <c r="D32" s="138"/>
      <c r="E32" s="20"/>
      <c r="F32" s="20"/>
      <c r="G32" s="49">
        <f>G33+G34+G35+G36+G37+G38+G39+G40+G41+G42+G43</f>
        <v>7.6879999999999997</v>
      </c>
      <c r="H32" s="74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37" t="s">
        <v>125</v>
      </c>
      <c r="E33" s="18" t="s">
        <v>24</v>
      </c>
      <c r="F33" s="63">
        <v>2.1000000000000001E-2</v>
      </c>
      <c r="G33" s="63">
        <v>6.5579999999999998</v>
      </c>
      <c r="H33" s="63"/>
      <c r="I33" s="172"/>
      <c r="J33" s="128"/>
    </row>
    <row r="34" spans="1:10">
      <c r="A34" s="226" t="s">
        <v>40</v>
      </c>
      <c r="B34" s="226"/>
      <c r="C34" s="226"/>
      <c r="D34" s="134"/>
      <c r="E34" s="10" t="s">
        <v>7</v>
      </c>
      <c r="F34" s="66"/>
      <c r="G34" s="66"/>
      <c r="H34" s="10"/>
      <c r="I34" s="172"/>
      <c r="J34" s="143"/>
    </row>
    <row r="35" spans="1:10">
      <c r="A35" s="231" t="s">
        <v>41</v>
      </c>
      <c r="B35" s="231"/>
      <c r="C35" s="231"/>
      <c r="D35" s="129"/>
      <c r="E35" s="10" t="s">
        <v>24</v>
      </c>
      <c r="F35" s="66"/>
      <c r="G35" s="66"/>
      <c r="H35" s="10"/>
      <c r="I35" s="172"/>
      <c r="J35" s="143"/>
    </row>
    <row r="36" spans="1:10">
      <c r="A36" s="231" t="s">
        <v>42</v>
      </c>
      <c r="B36" s="231"/>
      <c r="C36" s="231"/>
      <c r="D36" s="129" t="s">
        <v>126</v>
      </c>
      <c r="E36" s="10" t="s">
        <v>7</v>
      </c>
      <c r="F36" s="10">
        <v>1</v>
      </c>
      <c r="G36" s="48">
        <v>0.57999999999999996</v>
      </c>
      <c r="H36" s="65"/>
      <c r="I36" s="172"/>
      <c r="J36" s="128"/>
    </row>
    <row r="37" spans="1:10">
      <c r="A37" s="231" t="s">
        <v>134</v>
      </c>
      <c r="B37" s="231"/>
      <c r="C37" s="231"/>
      <c r="D37" s="129"/>
      <c r="E37" s="10" t="s">
        <v>24</v>
      </c>
      <c r="F37" s="10"/>
      <c r="G37" s="10"/>
      <c r="H37" s="75"/>
      <c r="I37" s="172"/>
      <c r="J37" s="143"/>
    </row>
    <row r="38" spans="1:10">
      <c r="A38" s="231" t="s">
        <v>43</v>
      </c>
      <c r="B38" s="231"/>
      <c r="C38" s="231"/>
      <c r="D38" s="129" t="s">
        <v>126</v>
      </c>
      <c r="E38" s="10" t="s">
        <v>7</v>
      </c>
      <c r="F38" s="10">
        <v>1</v>
      </c>
      <c r="G38" s="48">
        <v>0.55000000000000004</v>
      </c>
      <c r="H38" s="65"/>
      <c r="I38" s="172"/>
      <c r="J38" s="128"/>
    </row>
    <row r="39" spans="1:10">
      <c r="A39" s="231" t="s">
        <v>44</v>
      </c>
      <c r="B39" s="231"/>
      <c r="C39" s="231"/>
      <c r="D39" s="129"/>
      <c r="E39" s="10" t="s">
        <v>24</v>
      </c>
      <c r="F39" s="10"/>
      <c r="G39" s="10"/>
      <c r="H39" s="10"/>
      <c r="I39" s="172"/>
      <c r="J39" s="143"/>
    </row>
    <row r="40" spans="1:10">
      <c r="A40" s="231" t="s">
        <v>45</v>
      </c>
      <c r="B40" s="231"/>
      <c r="C40" s="231"/>
      <c r="D40" s="129"/>
      <c r="E40" s="10" t="s">
        <v>24</v>
      </c>
      <c r="F40" s="10"/>
      <c r="G40" s="10"/>
      <c r="H40" s="10"/>
      <c r="I40" s="172"/>
      <c r="J40" s="143"/>
    </row>
    <row r="41" spans="1:10">
      <c r="A41" s="231" t="s">
        <v>46</v>
      </c>
      <c r="B41" s="231"/>
      <c r="C41" s="231"/>
      <c r="D41" s="129"/>
      <c r="E41" s="10" t="s">
        <v>34</v>
      </c>
      <c r="F41" s="10"/>
      <c r="G41" s="10"/>
      <c r="H41" s="10"/>
      <c r="I41" s="172"/>
      <c r="J41" s="143"/>
    </row>
    <row r="42" spans="1:10">
      <c r="A42" s="231" t="s">
        <v>47</v>
      </c>
      <c r="B42" s="231"/>
      <c r="C42" s="231"/>
      <c r="D42" s="129"/>
      <c r="E42" s="10" t="s">
        <v>34</v>
      </c>
      <c r="F42" s="10"/>
      <c r="G42" s="10"/>
      <c r="H42" s="10"/>
      <c r="I42" s="172"/>
      <c r="J42" s="143"/>
    </row>
    <row r="43" spans="1:10" ht="15.75" thickBot="1">
      <c r="A43" s="227" t="s">
        <v>48</v>
      </c>
      <c r="B43" s="227"/>
      <c r="C43" s="227"/>
      <c r="D43" s="136"/>
      <c r="E43" s="15" t="s">
        <v>7</v>
      </c>
      <c r="F43" s="15"/>
      <c r="G43" s="15"/>
      <c r="H43" s="15"/>
      <c r="I43" s="172"/>
      <c r="J43" s="104"/>
    </row>
    <row r="44" spans="1:10" ht="15.75" thickBot="1">
      <c r="A44" s="228" t="s">
        <v>49</v>
      </c>
      <c r="B44" s="229"/>
      <c r="C44" s="229"/>
      <c r="D44" s="138"/>
      <c r="E44" s="20"/>
      <c r="F44" s="20"/>
      <c r="G44" s="49">
        <f>G45+G46+G47+G48+G49+G50+G51+G52+G53+G54+G55+G56</f>
        <v>29.191999999999997</v>
      </c>
      <c r="H44" s="74"/>
      <c r="I44" s="180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147" t="s">
        <v>125</v>
      </c>
      <c r="E45" s="18" t="s">
        <v>24</v>
      </c>
      <c r="F45" s="63">
        <v>1.2E-2</v>
      </c>
      <c r="G45" s="63">
        <v>15.7</v>
      </c>
      <c r="H45" s="63"/>
      <c r="I45" s="172"/>
      <c r="J45" s="128"/>
    </row>
    <row r="46" spans="1:10" ht="15" customHeight="1">
      <c r="A46" s="232" t="s">
        <v>51</v>
      </c>
      <c r="B46" s="232"/>
      <c r="C46" s="232"/>
      <c r="D46" s="144"/>
      <c r="E46" s="10" t="s">
        <v>7</v>
      </c>
      <c r="F46" s="66"/>
      <c r="G46" s="66"/>
      <c r="H46" s="10"/>
      <c r="I46" s="172"/>
      <c r="J46" s="143"/>
    </row>
    <row r="47" spans="1:10" ht="17.25" customHeight="1">
      <c r="A47" s="231" t="s">
        <v>52</v>
      </c>
      <c r="B47" s="231"/>
      <c r="C47" s="231"/>
      <c r="D47" s="129"/>
      <c r="E47" s="10" t="s">
        <v>24</v>
      </c>
      <c r="F47" s="66"/>
      <c r="G47" s="66"/>
      <c r="H47" s="10"/>
      <c r="I47" s="172"/>
      <c r="J47" s="143"/>
    </row>
    <row r="48" spans="1:10">
      <c r="A48" s="232" t="s">
        <v>53</v>
      </c>
      <c r="B48" s="232"/>
      <c r="C48" s="232"/>
      <c r="D48" s="144" t="s">
        <v>126</v>
      </c>
      <c r="E48" s="10" t="s">
        <v>7</v>
      </c>
      <c r="F48" s="10">
        <v>1</v>
      </c>
      <c r="G48" s="48">
        <v>0.52</v>
      </c>
      <c r="H48" s="65"/>
      <c r="I48" s="172"/>
      <c r="J48" s="128"/>
    </row>
    <row r="49" spans="1:10">
      <c r="A49" s="232" t="s">
        <v>54</v>
      </c>
      <c r="B49" s="232"/>
      <c r="C49" s="232"/>
      <c r="D49" s="144"/>
      <c r="E49" s="10" t="s">
        <v>24</v>
      </c>
      <c r="F49" s="66"/>
      <c r="G49" s="66"/>
      <c r="H49" s="10"/>
      <c r="I49" s="172"/>
      <c r="J49" s="143"/>
    </row>
    <row r="50" spans="1:10" ht="24.75" customHeight="1">
      <c r="A50" s="232" t="s">
        <v>55</v>
      </c>
      <c r="B50" s="232"/>
      <c r="C50" s="232"/>
      <c r="D50" s="144"/>
      <c r="E50" s="10" t="s">
        <v>56</v>
      </c>
      <c r="F50" s="66"/>
      <c r="G50" s="66"/>
      <c r="H50" s="10"/>
      <c r="I50" s="172"/>
      <c r="J50" s="143"/>
    </row>
    <row r="51" spans="1:10" ht="25.5" customHeight="1">
      <c r="A51" s="232" t="s">
        <v>57</v>
      </c>
      <c r="B51" s="232"/>
      <c r="C51" s="232"/>
      <c r="D51" s="144"/>
      <c r="E51" s="10" t="s">
        <v>58</v>
      </c>
      <c r="F51" s="66"/>
      <c r="G51" s="66"/>
      <c r="H51" s="10"/>
      <c r="I51" s="172"/>
      <c r="J51" s="143"/>
    </row>
    <row r="52" spans="1:10" ht="24" customHeight="1">
      <c r="A52" s="232" t="s">
        <v>59</v>
      </c>
      <c r="B52" s="232"/>
      <c r="C52" s="232"/>
      <c r="D52" s="144"/>
      <c r="E52" s="10" t="s">
        <v>7</v>
      </c>
      <c r="F52" s="66"/>
      <c r="G52" s="66"/>
      <c r="H52" s="10"/>
      <c r="I52" s="172"/>
      <c r="J52" s="143"/>
    </row>
    <row r="53" spans="1:10">
      <c r="A53" s="234" t="s">
        <v>60</v>
      </c>
      <c r="B53" s="234"/>
      <c r="C53" s="234"/>
      <c r="D53" s="146" t="s">
        <v>125</v>
      </c>
      <c r="E53" s="10" t="s">
        <v>58</v>
      </c>
      <c r="F53" s="48">
        <v>0.3</v>
      </c>
      <c r="G53" s="10">
        <v>0.56399999999999995</v>
      </c>
      <c r="H53" s="10"/>
      <c r="I53" s="172"/>
      <c r="J53" s="143"/>
    </row>
    <row r="54" spans="1:10">
      <c r="A54" s="232" t="s">
        <v>61</v>
      </c>
      <c r="B54" s="232"/>
      <c r="C54" s="232"/>
      <c r="D54" s="144"/>
      <c r="E54" s="10" t="s">
        <v>56</v>
      </c>
      <c r="F54" s="66"/>
      <c r="G54" s="66"/>
      <c r="H54" s="10"/>
      <c r="I54" s="172"/>
      <c r="J54" s="143"/>
    </row>
    <row r="55" spans="1:10">
      <c r="A55" s="232" t="s">
        <v>137</v>
      </c>
      <c r="B55" s="232"/>
      <c r="C55" s="232"/>
      <c r="D55" s="144" t="s">
        <v>125</v>
      </c>
      <c r="E55" s="10" t="s">
        <v>7</v>
      </c>
      <c r="F55" s="10">
        <v>1</v>
      </c>
      <c r="G55" s="10">
        <v>12.007</v>
      </c>
      <c r="H55" s="64"/>
      <c r="I55" s="172"/>
      <c r="J55" s="143"/>
    </row>
    <row r="56" spans="1:10" ht="15.75" thickBot="1">
      <c r="A56" s="233" t="s">
        <v>62</v>
      </c>
      <c r="B56" s="233"/>
      <c r="C56" s="233"/>
      <c r="D56" s="145" t="s">
        <v>125</v>
      </c>
      <c r="E56" s="15" t="s">
        <v>7</v>
      </c>
      <c r="F56" s="15">
        <v>1</v>
      </c>
      <c r="G56" s="15">
        <v>0.40100000000000002</v>
      </c>
      <c r="H56" s="64"/>
      <c r="I56" s="172"/>
      <c r="J56" s="104"/>
    </row>
    <row r="57" spans="1:10" ht="15.75" thickBot="1">
      <c r="A57" s="228" t="s">
        <v>63</v>
      </c>
      <c r="B57" s="229"/>
      <c r="C57" s="229"/>
      <c r="D57" s="138"/>
      <c r="E57" s="20" t="s">
        <v>56</v>
      </c>
      <c r="F57" s="20"/>
      <c r="G57" s="49">
        <f>G58+G59+G60+G61+G62+G63+G64+G65</f>
        <v>1.1499999999999999</v>
      </c>
      <c r="H57" s="74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37"/>
      <c r="E58" s="18" t="s">
        <v>56</v>
      </c>
      <c r="F58" s="18"/>
      <c r="G58" s="18"/>
      <c r="H58" s="65"/>
      <c r="I58" s="172"/>
      <c r="J58" s="128"/>
    </row>
    <row r="59" spans="1:10">
      <c r="A59" s="226" t="s">
        <v>65</v>
      </c>
      <c r="B59" s="226"/>
      <c r="C59" s="226"/>
      <c r="D59" s="134"/>
      <c r="E59" s="10" t="s">
        <v>66</v>
      </c>
      <c r="F59" s="10"/>
      <c r="G59" s="10"/>
      <c r="H59" s="10"/>
      <c r="I59" s="172"/>
      <c r="J59" s="143"/>
    </row>
    <row r="60" spans="1:10">
      <c r="A60" s="231" t="s">
        <v>67</v>
      </c>
      <c r="B60" s="231"/>
      <c r="C60" s="231"/>
      <c r="D60" s="129"/>
      <c r="E60" s="10" t="s">
        <v>56</v>
      </c>
      <c r="F60" s="10"/>
      <c r="G60" s="10"/>
      <c r="H60" s="10"/>
      <c r="I60" s="172"/>
      <c r="J60" s="143"/>
    </row>
    <row r="61" spans="1:10">
      <c r="A61" s="231" t="s">
        <v>174</v>
      </c>
      <c r="B61" s="231"/>
      <c r="C61" s="231"/>
      <c r="D61" s="129" t="s">
        <v>124</v>
      </c>
      <c r="E61" s="10" t="s">
        <v>68</v>
      </c>
      <c r="F61" s="161">
        <v>4.0000000000000001E-3</v>
      </c>
      <c r="G61" s="63">
        <v>1.1499999999999999</v>
      </c>
      <c r="H61" s="63"/>
      <c r="I61" s="172"/>
      <c r="J61" s="143"/>
    </row>
    <row r="62" spans="1:10">
      <c r="A62" s="231" t="s">
        <v>168</v>
      </c>
      <c r="B62" s="231"/>
      <c r="C62" s="231"/>
      <c r="D62" s="129" t="s">
        <v>129</v>
      </c>
      <c r="E62" s="10" t="s">
        <v>56</v>
      </c>
      <c r="F62" s="64"/>
      <c r="G62" s="63"/>
      <c r="H62" s="65"/>
      <c r="I62" s="172"/>
      <c r="J62" s="143"/>
    </row>
    <row r="63" spans="1:10">
      <c r="A63" s="231" t="s">
        <v>69</v>
      </c>
      <c r="B63" s="231"/>
      <c r="C63" s="231"/>
      <c r="D63" s="129"/>
      <c r="E63" s="10" t="s">
        <v>56</v>
      </c>
      <c r="F63" s="10"/>
      <c r="G63" s="10"/>
      <c r="H63" s="75"/>
      <c r="I63" s="172"/>
      <c r="J63" s="143"/>
    </row>
    <row r="64" spans="1:10">
      <c r="A64" s="231" t="s">
        <v>70</v>
      </c>
      <c r="B64" s="231"/>
      <c r="C64" s="231"/>
      <c r="D64" s="129"/>
      <c r="E64" s="10" t="s">
        <v>56</v>
      </c>
      <c r="F64" s="10"/>
      <c r="G64" s="10"/>
      <c r="H64" s="65"/>
      <c r="I64" s="172"/>
      <c r="J64" s="143"/>
    </row>
    <row r="65" spans="1:10" ht="15.75" thickBot="1">
      <c r="A65" s="227" t="s">
        <v>71</v>
      </c>
      <c r="B65" s="227"/>
      <c r="C65" s="227"/>
      <c r="D65" s="136"/>
      <c r="E65" s="15" t="s">
        <v>56</v>
      </c>
      <c r="F65" s="15"/>
      <c r="G65" s="15"/>
      <c r="H65" s="15"/>
      <c r="I65" s="172"/>
      <c r="J65" s="104"/>
    </row>
    <row r="66" spans="1:10" ht="15.75" thickBot="1">
      <c r="A66" s="228" t="s">
        <v>72</v>
      </c>
      <c r="B66" s="229"/>
      <c r="C66" s="229"/>
      <c r="D66" s="138"/>
      <c r="E66" s="20"/>
      <c r="F66" s="20"/>
      <c r="G66" s="49">
        <f>G67+G68+G69+G70+G71+G72+G73+G74+G75+G76+G77+G78+G79+G80+G81+G82+G83+G84+G85+G86+G87+G88+G89</f>
        <v>1.5</v>
      </c>
      <c r="H66" s="74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142"/>
      <c r="E67" s="18" t="s">
        <v>73</v>
      </c>
      <c r="F67" s="18"/>
      <c r="G67" s="18"/>
      <c r="H67" s="65"/>
      <c r="I67" s="172"/>
      <c r="J67" s="122"/>
    </row>
    <row r="68" spans="1:10">
      <c r="A68" s="247" t="s">
        <v>75</v>
      </c>
      <c r="B68" s="247"/>
      <c r="C68" s="247"/>
      <c r="D68" s="139"/>
      <c r="E68" s="10" t="s">
        <v>73</v>
      </c>
      <c r="F68" s="10"/>
      <c r="G68" s="10"/>
      <c r="H68" s="10"/>
      <c r="I68" s="172"/>
      <c r="J68" s="143"/>
    </row>
    <row r="69" spans="1:10">
      <c r="A69" s="231" t="s">
        <v>76</v>
      </c>
      <c r="B69" s="231"/>
      <c r="C69" s="231"/>
      <c r="D69" s="129"/>
      <c r="E69" s="10" t="s">
        <v>73</v>
      </c>
      <c r="F69" s="10"/>
      <c r="G69" s="10"/>
      <c r="H69" s="10"/>
      <c r="I69" s="172"/>
      <c r="J69" s="143"/>
    </row>
    <row r="70" spans="1:10">
      <c r="A70" s="231" t="s">
        <v>77</v>
      </c>
      <c r="B70" s="231"/>
      <c r="C70" s="231"/>
      <c r="D70" s="129"/>
      <c r="E70" s="10" t="s">
        <v>73</v>
      </c>
      <c r="F70" s="10"/>
      <c r="G70" s="10"/>
      <c r="H70" s="10"/>
      <c r="I70" s="172"/>
      <c r="J70" s="143"/>
    </row>
    <row r="71" spans="1:10">
      <c r="A71" s="262" t="s">
        <v>78</v>
      </c>
      <c r="B71" s="262"/>
      <c r="C71" s="262"/>
      <c r="D71" s="143"/>
      <c r="E71" s="10"/>
      <c r="F71" s="10"/>
      <c r="G71" s="10"/>
      <c r="H71" s="10"/>
      <c r="I71" s="172"/>
      <c r="J71" s="143"/>
    </row>
    <row r="72" spans="1:10" ht="24.75" customHeight="1">
      <c r="A72" s="248" t="s">
        <v>79</v>
      </c>
      <c r="B72" s="248"/>
      <c r="C72" s="248"/>
      <c r="D72" s="140"/>
      <c r="E72" s="10" t="s">
        <v>73</v>
      </c>
      <c r="F72" s="10"/>
      <c r="G72" s="10"/>
      <c r="H72" s="10"/>
      <c r="I72" s="172"/>
      <c r="J72" s="143"/>
    </row>
    <row r="73" spans="1:10">
      <c r="A73" s="249" t="s">
        <v>80</v>
      </c>
      <c r="B73" s="249"/>
      <c r="C73" s="249"/>
      <c r="D73" s="141"/>
      <c r="E73" s="10" t="s">
        <v>73</v>
      </c>
      <c r="F73" s="10"/>
      <c r="G73" s="10"/>
      <c r="H73" s="10"/>
      <c r="I73" s="172"/>
      <c r="J73" s="143"/>
    </row>
    <row r="74" spans="1:10">
      <c r="A74" s="231" t="s">
        <v>81</v>
      </c>
      <c r="B74" s="231"/>
      <c r="C74" s="231"/>
      <c r="D74" s="129" t="s">
        <v>125</v>
      </c>
      <c r="E74" s="10" t="s">
        <v>82</v>
      </c>
      <c r="F74" s="10">
        <v>1</v>
      </c>
      <c r="G74" s="10">
        <v>1.5</v>
      </c>
      <c r="H74" s="65"/>
      <c r="I74" s="172"/>
      <c r="J74" s="143"/>
    </row>
    <row r="75" spans="1:10">
      <c r="A75" s="231" t="s">
        <v>83</v>
      </c>
      <c r="B75" s="231"/>
      <c r="C75" s="231"/>
      <c r="D75" s="129" t="s">
        <v>130</v>
      </c>
      <c r="E75" s="10" t="s">
        <v>18</v>
      </c>
      <c r="F75" s="64"/>
      <c r="G75" s="63"/>
      <c r="H75" s="75"/>
      <c r="I75" s="172"/>
      <c r="J75" s="143"/>
    </row>
    <row r="76" spans="1:10">
      <c r="A76" s="231" t="s">
        <v>84</v>
      </c>
      <c r="B76" s="231"/>
      <c r="C76" s="231"/>
      <c r="D76" s="129" t="s">
        <v>125</v>
      </c>
      <c r="E76" s="10" t="s">
        <v>56</v>
      </c>
      <c r="F76" s="64"/>
      <c r="G76" s="63"/>
      <c r="H76" s="65"/>
      <c r="I76" s="172"/>
      <c r="J76" s="143"/>
    </row>
    <row r="77" spans="1:10">
      <c r="A77" s="231" t="s">
        <v>85</v>
      </c>
      <c r="B77" s="231"/>
      <c r="C77" s="231"/>
      <c r="D77" s="129"/>
      <c r="E77" s="10" t="s">
        <v>56</v>
      </c>
      <c r="F77" s="10"/>
      <c r="G77" s="10"/>
      <c r="H77" s="65"/>
      <c r="I77" s="172"/>
      <c r="J77" s="143"/>
    </row>
    <row r="78" spans="1:10">
      <c r="A78" s="231" t="s">
        <v>86</v>
      </c>
      <c r="B78" s="231"/>
      <c r="C78" s="231"/>
      <c r="D78" s="129"/>
      <c r="E78" s="10" t="s">
        <v>56</v>
      </c>
      <c r="F78" s="10"/>
      <c r="G78" s="10"/>
      <c r="H78" s="75"/>
      <c r="I78" s="172"/>
      <c r="J78" s="143"/>
    </row>
    <row r="79" spans="1:10">
      <c r="A79" s="226" t="s">
        <v>87</v>
      </c>
      <c r="B79" s="226"/>
      <c r="C79" s="226"/>
      <c r="D79" s="134"/>
      <c r="E79" s="10" t="s">
        <v>56</v>
      </c>
      <c r="F79" s="10"/>
      <c r="G79" s="10"/>
      <c r="H79" s="75"/>
      <c r="I79" s="172"/>
      <c r="J79" s="143"/>
    </row>
    <row r="80" spans="1:10">
      <c r="A80" s="231" t="s">
        <v>167</v>
      </c>
      <c r="B80" s="231"/>
      <c r="C80" s="231"/>
      <c r="D80" s="129" t="s">
        <v>125</v>
      </c>
      <c r="E80" s="10" t="s">
        <v>56</v>
      </c>
      <c r="F80" s="64"/>
      <c r="G80" s="63"/>
      <c r="H80" s="65"/>
      <c r="I80" s="172"/>
      <c r="J80" s="143"/>
    </row>
    <row r="81" spans="1:10">
      <c r="A81" s="231" t="s">
        <v>88</v>
      </c>
      <c r="B81" s="231"/>
      <c r="C81" s="231"/>
      <c r="D81" s="129"/>
      <c r="E81" s="10" t="s">
        <v>56</v>
      </c>
      <c r="F81" s="10"/>
      <c r="G81" s="10"/>
      <c r="H81" s="65"/>
      <c r="I81" s="172"/>
      <c r="J81" s="143"/>
    </row>
    <row r="82" spans="1:10">
      <c r="A82" s="231" t="s">
        <v>89</v>
      </c>
      <c r="B82" s="231"/>
      <c r="C82" s="231"/>
      <c r="D82" s="129"/>
      <c r="E82" s="10" t="s">
        <v>56</v>
      </c>
      <c r="F82" s="10"/>
      <c r="G82" s="10"/>
      <c r="H82" s="65"/>
      <c r="I82" s="172"/>
      <c r="J82" s="143"/>
    </row>
    <row r="83" spans="1:10">
      <c r="A83" s="231" t="s">
        <v>90</v>
      </c>
      <c r="B83" s="231"/>
      <c r="C83" s="231"/>
      <c r="D83" s="129"/>
      <c r="E83" s="10" t="s">
        <v>56</v>
      </c>
      <c r="F83" s="10"/>
      <c r="G83" s="10"/>
      <c r="H83" s="65"/>
      <c r="I83" s="172"/>
      <c r="J83" s="143"/>
    </row>
    <row r="84" spans="1:10">
      <c r="A84" s="231" t="s">
        <v>91</v>
      </c>
      <c r="B84" s="231"/>
      <c r="C84" s="231"/>
      <c r="D84" s="129"/>
      <c r="E84" s="10" t="s">
        <v>56</v>
      </c>
      <c r="F84" s="10"/>
      <c r="G84" s="10"/>
      <c r="H84" s="65"/>
      <c r="I84" s="172"/>
      <c r="J84" s="143"/>
    </row>
    <row r="85" spans="1:10">
      <c r="A85" s="247" t="s">
        <v>92</v>
      </c>
      <c r="B85" s="247"/>
      <c r="C85" s="247"/>
      <c r="D85" s="139"/>
      <c r="E85" s="10" t="s">
        <v>56</v>
      </c>
      <c r="F85" s="10"/>
      <c r="G85" s="10"/>
      <c r="H85" s="65"/>
      <c r="I85" s="172"/>
      <c r="J85" s="143"/>
    </row>
    <row r="86" spans="1:10">
      <c r="A86" s="231" t="s">
        <v>93</v>
      </c>
      <c r="B86" s="231"/>
      <c r="C86" s="231"/>
      <c r="D86" s="129"/>
      <c r="E86" s="10" t="s">
        <v>56</v>
      </c>
      <c r="F86" s="10"/>
      <c r="G86" s="10"/>
      <c r="H86" s="65"/>
      <c r="I86" s="172"/>
      <c r="J86" s="143"/>
    </row>
    <row r="87" spans="1:10">
      <c r="A87" s="231" t="s">
        <v>94</v>
      </c>
      <c r="B87" s="231"/>
      <c r="C87" s="231"/>
      <c r="D87" s="129"/>
      <c r="E87" s="10" t="s">
        <v>18</v>
      </c>
      <c r="F87" s="10"/>
      <c r="G87" s="10"/>
      <c r="H87" s="65"/>
      <c r="I87" s="172"/>
      <c r="J87" s="143"/>
    </row>
    <row r="88" spans="1:10">
      <c r="A88" s="226" t="s">
        <v>78</v>
      </c>
      <c r="B88" s="226"/>
      <c r="C88" s="226"/>
      <c r="D88" s="134"/>
      <c r="E88" s="10" t="s">
        <v>73</v>
      </c>
      <c r="F88" s="10"/>
      <c r="G88" s="10"/>
      <c r="H88" s="65"/>
      <c r="I88" s="172"/>
      <c r="J88" s="143"/>
    </row>
    <row r="89" spans="1:10" ht="15.75" thickBot="1">
      <c r="A89" s="227" t="s">
        <v>172</v>
      </c>
      <c r="B89" s="227"/>
      <c r="C89" s="227"/>
      <c r="D89" s="136"/>
      <c r="E89" s="15" t="s">
        <v>66</v>
      </c>
      <c r="F89" s="15"/>
      <c r="G89" s="15"/>
      <c r="H89" s="65"/>
      <c r="I89" s="172"/>
      <c r="J89" s="104"/>
    </row>
    <row r="90" spans="1:10" ht="15.75" thickBot="1">
      <c r="A90" s="228" t="s">
        <v>95</v>
      </c>
      <c r="B90" s="229"/>
      <c r="C90" s="229"/>
      <c r="D90" s="138"/>
      <c r="E90" s="20" t="s">
        <v>96</v>
      </c>
      <c r="F90" s="20"/>
      <c r="G90" s="49">
        <f>G91+G92+G93+G94+G95+G96+G97+G98+G99</f>
        <v>2.2799999999999998</v>
      </c>
      <c r="H90" s="74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37" t="s">
        <v>131</v>
      </c>
      <c r="E91" s="18" t="s">
        <v>73</v>
      </c>
      <c r="F91" s="65"/>
      <c r="G91" s="63"/>
      <c r="H91" s="18"/>
      <c r="I91" s="172"/>
      <c r="J91" s="122"/>
    </row>
    <row r="92" spans="1:10">
      <c r="A92" s="231" t="s">
        <v>98</v>
      </c>
      <c r="B92" s="231"/>
      <c r="C92" s="231"/>
      <c r="D92" s="129"/>
      <c r="E92" s="10" t="s">
        <v>56</v>
      </c>
      <c r="F92" s="66"/>
      <c r="G92" s="66"/>
      <c r="H92" s="10"/>
      <c r="I92" s="172"/>
      <c r="J92" s="143"/>
    </row>
    <row r="93" spans="1:10">
      <c r="A93" s="231" t="s">
        <v>99</v>
      </c>
      <c r="B93" s="231"/>
      <c r="C93" s="231"/>
      <c r="D93" s="129" t="s">
        <v>125</v>
      </c>
      <c r="E93" s="10" t="s">
        <v>56</v>
      </c>
      <c r="F93" s="65"/>
      <c r="G93" s="63"/>
      <c r="H93" s="65"/>
      <c r="I93" s="172"/>
      <c r="J93" s="143"/>
    </row>
    <row r="94" spans="1:10">
      <c r="A94" s="231" t="s">
        <v>100</v>
      </c>
      <c r="B94" s="231"/>
      <c r="C94" s="231"/>
      <c r="D94" s="129"/>
      <c r="E94" s="10" t="s">
        <v>56</v>
      </c>
      <c r="F94" s="10"/>
      <c r="G94" s="10"/>
      <c r="H94" s="75"/>
      <c r="I94" s="172"/>
      <c r="J94" s="143"/>
    </row>
    <row r="95" spans="1:10">
      <c r="A95" s="231" t="s">
        <v>101</v>
      </c>
      <c r="B95" s="231"/>
      <c r="C95" s="231"/>
      <c r="D95" s="129"/>
      <c r="E95" s="10" t="s">
        <v>56</v>
      </c>
      <c r="F95" s="10"/>
      <c r="G95" s="10"/>
      <c r="H95" s="75"/>
      <c r="I95" s="172"/>
      <c r="J95" s="143"/>
    </row>
    <row r="96" spans="1:10">
      <c r="A96" s="231" t="s">
        <v>102</v>
      </c>
      <c r="B96" s="231"/>
      <c r="C96" s="231"/>
      <c r="D96" s="129"/>
      <c r="E96" s="10" t="s">
        <v>34</v>
      </c>
      <c r="F96" s="10"/>
      <c r="G96" s="10"/>
      <c r="H96" s="65"/>
      <c r="I96" s="172"/>
      <c r="J96" s="143"/>
    </row>
    <row r="97" spans="1:10">
      <c r="A97" s="231" t="s">
        <v>103</v>
      </c>
      <c r="B97" s="231"/>
      <c r="C97" s="231"/>
      <c r="D97" s="129"/>
      <c r="E97" s="10" t="s">
        <v>18</v>
      </c>
      <c r="F97" s="10"/>
      <c r="G97" s="10"/>
      <c r="H97" s="65"/>
      <c r="I97" s="172"/>
      <c r="J97" s="143"/>
    </row>
    <row r="98" spans="1:10">
      <c r="A98" s="231" t="s">
        <v>104</v>
      </c>
      <c r="B98" s="231"/>
      <c r="C98" s="231"/>
      <c r="D98" s="129" t="s">
        <v>125</v>
      </c>
      <c r="E98" s="10" t="s">
        <v>56</v>
      </c>
      <c r="F98" s="159">
        <v>4</v>
      </c>
      <c r="G98" s="63">
        <v>2.2799999999999998</v>
      </c>
      <c r="H98" s="65"/>
      <c r="I98" s="172"/>
      <c r="J98" s="143"/>
    </row>
    <row r="99" spans="1:10" ht="15.75" thickBot="1">
      <c r="A99" s="227" t="s">
        <v>70</v>
      </c>
      <c r="B99" s="227"/>
      <c r="C99" s="227"/>
      <c r="D99" s="136"/>
      <c r="E99" s="15" t="s">
        <v>34</v>
      </c>
      <c r="F99" s="15"/>
      <c r="G99" s="15"/>
      <c r="H99" s="65"/>
      <c r="I99" s="172"/>
      <c r="J99" s="104"/>
    </row>
    <row r="100" spans="1:10" ht="15.75" thickBot="1">
      <c r="A100" s="228" t="s">
        <v>105</v>
      </c>
      <c r="B100" s="229"/>
      <c r="C100" s="229"/>
      <c r="D100" s="138"/>
      <c r="E100" s="20"/>
      <c r="F100" s="20"/>
      <c r="G100" s="49">
        <f>G101+G102+G103+G104+G105+G106+G107+G108+G109+G110</f>
        <v>0</v>
      </c>
      <c r="H100" s="74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37"/>
      <c r="E101" s="18" t="s">
        <v>56</v>
      </c>
      <c r="F101" s="18"/>
      <c r="G101" s="18"/>
      <c r="H101" s="65"/>
      <c r="I101" s="172"/>
      <c r="J101" s="122"/>
    </row>
    <row r="102" spans="1:10">
      <c r="A102" s="231" t="s">
        <v>107</v>
      </c>
      <c r="B102" s="231"/>
      <c r="C102" s="231"/>
      <c r="D102" s="129"/>
      <c r="E102" s="10" t="s">
        <v>56</v>
      </c>
      <c r="F102" s="10"/>
      <c r="G102" s="10"/>
      <c r="H102" s="65"/>
      <c r="I102" s="172"/>
      <c r="J102" s="143"/>
    </row>
    <row r="103" spans="1:10">
      <c r="A103" s="231" t="s">
        <v>108</v>
      </c>
      <c r="B103" s="231"/>
      <c r="C103" s="231"/>
      <c r="D103" s="129"/>
      <c r="E103" s="10" t="s">
        <v>56</v>
      </c>
      <c r="F103" s="10"/>
      <c r="G103" s="10"/>
      <c r="H103" s="75"/>
      <c r="I103" s="172"/>
      <c r="J103" s="143"/>
    </row>
    <row r="104" spans="1:10">
      <c r="A104" s="231" t="s">
        <v>109</v>
      </c>
      <c r="B104" s="231"/>
      <c r="C104" s="231"/>
      <c r="D104" s="129"/>
      <c r="E104" s="10" t="s">
        <v>56</v>
      </c>
      <c r="F104" s="10"/>
      <c r="G104" s="10"/>
      <c r="H104" s="65"/>
      <c r="I104" s="172"/>
      <c r="J104" s="143"/>
    </row>
    <row r="105" spans="1:10">
      <c r="A105" s="231" t="s">
        <v>110</v>
      </c>
      <c r="B105" s="231"/>
      <c r="C105" s="231"/>
      <c r="D105" s="129"/>
      <c r="E105" s="10" t="s">
        <v>56</v>
      </c>
      <c r="F105" s="10"/>
      <c r="G105" s="10"/>
      <c r="H105" s="75"/>
      <c r="I105" s="172"/>
      <c r="J105" s="143"/>
    </row>
    <row r="106" spans="1:10">
      <c r="A106" s="231" t="s">
        <v>173</v>
      </c>
      <c r="B106" s="231"/>
      <c r="C106" s="231"/>
      <c r="D106" s="129"/>
      <c r="E106" s="10" t="s">
        <v>56</v>
      </c>
      <c r="F106" s="10"/>
      <c r="G106" s="10"/>
      <c r="H106" s="65"/>
      <c r="I106" s="172"/>
      <c r="J106" s="143"/>
    </row>
    <row r="107" spans="1:10">
      <c r="A107" s="226" t="s">
        <v>111</v>
      </c>
      <c r="B107" s="226"/>
      <c r="C107" s="226"/>
      <c r="D107" s="134"/>
      <c r="E107" s="10" t="s">
        <v>56</v>
      </c>
      <c r="F107" s="10"/>
      <c r="G107" s="10"/>
      <c r="H107" s="65"/>
      <c r="I107" s="172"/>
      <c r="J107" s="143"/>
    </row>
    <row r="108" spans="1:10">
      <c r="A108" s="231" t="s">
        <v>112</v>
      </c>
      <c r="B108" s="257"/>
      <c r="C108" s="257"/>
      <c r="D108" s="135"/>
      <c r="E108" s="10" t="s">
        <v>18</v>
      </c>
      <c r="F108" s="10"/>
      <c r="G108" s="10"/>
      <c r="H108" s="65"/>
      <c r="I108" s="172"/>
      <c r="J108" s="143"/>
    </row>
    <row r="109" spans="1:10">
      <c r="A109" s="231" t="s">
        <v>113</v>
      </c>
      <c r="B109" s="257"/>
      <c r="C109" s="257"/>
      <c r="D109" s="135"/>
      <c r="E109" s="10" t="s">
        <v>18</v>
      </c>
      <c r="F109" s="10"/>
      <c r="G109" s="10"/>
      <c r="H109" s="65"/>
      <c r="I109" s="172"/>
      <c r="J109" s="143"/>
    </row>
    <row r="110" spans="1:10" ht="15.75" thickBot="1">
      <c r="A110" s="227" t="s">
        <v>114</v>
      </c>
      <c r="B110" s="227"/>
      <c r="C110" s="227"/>
      <c r="D110" s="136"/>
      <c r="E110" s="15" t="s">
        <v>115</v>
      </c>
      <c r="F110" s="15"/>
      <c r="G110" s="15"/>
      <c r="H110" s="65"/>
      <c r="I110" s="172"/>
      <c r="J110" s="104"/>
    </row>
    <row r="111" spans="1:10" ht="15.75" thickBot="1">
      <c r="A111" s="255" t="s">
        <v>116</v>
      </c>
      <c r="B111" s="256"/>
      <c r="C111" s="256"/>
      <c r="D111" s="133"/>
      <c r="E111" s="21"/>
      <c r="F111" s="21"/>
      <c r="G111" s="49">
        <f>G112+G113</f>
        <v>0</v>
      </c>
      <c r="H111" s="21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37" t="s">
        <v>130</v>
      </c>
      <c r="E112" s="18" t="s">
        <v>117</v>
      </c>
      <c r="F112" s="63"/>
      <c r="G112" s="63"/>
      <c r="H112" s="63"/>
      <c r="I112" s="172"/>
      <c r="J112" s="122"/>
    </row>
    <row r="113" spans="1:10">
      <c r="A113" s="231" t="s">
        <v>118</v>
      </c>
      <c r="B113" s="231"/>
      <c r="C113" s="231"/>
      <c r="D113" s="129" t="s">
        <v>131</v>
      </c>
      <c r="E113" s="10" t="s">
        <v>119</v>
      </c>
      <c r="F113" s="64"/>
      <c r="G113" s="63"/>
      <c r="H113" s="64"/>
      <c r="I113" s="172"/>
      <c r="J113" s="143"/>
    </row>
    <row r="114" spans="1:10" ht="15.75" thickBot="1">
      <c r="A114" s="250" t="s">
        <v>120</v>
      </c>
      <c r="B114" s="251"/>
      <c r="C114" s="251"/>
      <c r="D114" s="130"/>
      <c r="E114" s="15" t="s">
        <v>7</v>
      </c>
      <c r="F114" s="15">
        <v>1</v>
      </c>
      <c r="G114" s="15"/>
      <c r="H114" s="15"/>
      <c r="I114" s="172"/>
      <c r="J114" s="104"/>
    </row>
    <row r="115" spans="1:10" ht="15.75" thickBot="1">
      <c r="A115" s="252" t="s">
        <v>121</v>
      </c>
      <c r="B115" s="253"/>
      <c r="C115" s="253"/>
      <c r="D115" s="131"/>
      <c r="E115" s="24"/>
      <c r="F115" s="24"/>
      <c r="G115" s="56">
        <f>G10+G21+G32+G44+G57+G66+G90+G100+G111</f>
        <v>61.580999999999996</v>
      </c>
      <c r="H115" s="24"/>
      <c r="I115" s="184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132"/>
      <c r="E116" s="27"/>
      <c r="F116" s="27"/>
      <c r="G116" s="78">
        <v>55.031999999999996</v>
      </c>
      <c r="H116" s="72"/>
      <c r="I116" s="192"/>
      <c r="J116" s="125"/>
    </row>
    <row r="117" spans="1:10" ht="15.75" thickBot="1">
      <c r="A117" s="255" t="s">
        <v>175</v>
      </c>
      <c r="B117" s="256"/>
      <c r="C117" s="256"/>
      <c r="D117" s="133"/>
      <c r="E117" s="28"/>
      <c r="F117" s="28"/>
      <c r="G117" s="56">
        <f>G115+G116</f>
        <v>116.613</v>
      </c>
      <c r="H117" s="28"/>
      <c r="I117" s="184">
        <f>I115+I116</f>
        <v>0</v>
      </c>
      <c r="J117" s="126"/>
    </row>
    <row r="118" spans="1:10">
      <c r="A118" s="1"/>
      <c r="B118" s="1"/>
      <c r="C118" s="1"/>
      <c r="D118" s="101"/>
      <c r="E118" s="39"/>
      <c r="F118" s="39"/>
      <c r="G118" s="39"/>
      <c r="H118" s="39"/>
      <c r="I118" s="190"/>
      <c r="J118" s="127"/>
    </row>
    <row r="119" spans="1:10" ht="15.75">
      <c r="A119" s="45" t="s">
        <v>135</v>
      </c>
      <c r="B119" s="45"/>
      <c r="C119" s="45"/>
      <c r="D119" s="102"/>
      <c r="E119" s="45"/>
      <c r="F119" s="45"/>
      <c r="G119" s="45"/>
      <c r="H119" s="45"/>
      <c r="I119" s="221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45.181+33.754+37.678</f>
        <v>116.613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F3:J4"/>
    <mergeCell ref="A1:G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</mergeCells>
  <pageMargins left="0.70866141732283472" right="0.31496062992125984" top="0.55118110236220474" bottom="0.55118110236220474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4"/>
    </sheetView>
  </sheetViews>
  <sheetFormatPr defaultRowHeight="15"/>
  <cols>
    <col min="3" max="3" width="21.28515625" customWidth="1"/>
    <col min="4" max="4" width="4.7109375" style="103" customWidth="1"/>
    <col min="5" max="5" width="8.28515625" customWidth="1"/>
    <col min="6" max="6" width="8.5703125" customWidth="1"/>
    <col min="7" max="7" width="11.7109375" customWidth="1"/>
    <col min="8" max="8" width="8.140625" style="193" customWidth="1"/>
    <col min="9" max="9" width="10.28515625" style="193" customWidth="1"/>
    <col min="10" max="10" width="4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194"/>
      <c r="I1" s="194" t="s">
        <v>186</v>
      </c>
      <c r="J1" s="41"/>
    </row>
    <row r="2" spans="1:10">
      <c r="A2" s="42"/>
      <c r="B2" s="42"/>
      <c r="C2" s="42"/>
      <c r="D2" s="97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4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45" customHeight="1">
      <c r="A4" s="242"/>
      <c r="B4" s="242"/>
      <c r="C4" s="242"/>
      <c r="D4" s="24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4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98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98"/>
      <c r="E7" s="3" t="s">
        <v>8</v>
      </c>
      <c r="F7" s="168">
        <v>3154.6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98"/>
      <c r="E8" s="3" t="s">
        <v>9</v>
      </c>
      <c r="F8" s="169">
        <v>14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99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100"/>
      <c r="E10" s="21" t="s">
        <v>13</v>
      </c>
      <c r="F10" s="21"/>
      <c r="G10" s="49">
        <f>G11+G12+G14+G15+G16+G17+G18+G19+G20</f>
        <v>11.074999999999999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37" t="s">
        <v>124</v>
      </c>
      <c r="E11" s="18" t="s">
        <v>13</v>
      </c>
      <c r="F11" s="64"/>
      <c r="G11" s="67"/>
      <c r="H11" s="172"/>
      <c r="I11" s="172"/>
      <c r="J11" s="122"/>
    </row>
    <row r="12" spans="1:10">
      <c r="A12" s="230" t="s">
        <v>15</v>
      </c>
      <c r="B12" s="230"/>
      <c r="C12" s="230"/>
      <c r="D12" s="137"/>
      <c r="E12" s="18" t="s">
        <v>13</v>
      </c>
      <c r="F12" s="157">
        <v>0.02</v>
      </c>
      <c r="G12" s="214">
        <v>8</v>
      </c>
      <c r="H12" s="182"/>
      <c r="I12" s="172"/>
      <c r="J12" s="122"/>
    </row>
    <row r="13" spans="1:10">
      <c r="A13" s="231" t="s">
        <v>16</v>
      </c>
      <c r="B13" s="231"/>
      <c r="C13" s="231"/>
      <c r="D13" s="129"/>
      <c r="E13" s="10" t="s">
        <v>13</v>
      </c>
      <c r="F13" s="66"/>
      <c r="G13" s="66"/>
      <c r="H13" s="178"/>
      <c r="I13" s="172"/>
      <c r="J13" s="143"/>
    </row>
    <row r="14" spans="1:10">
      <c r="A14" s="231" t="s">
        <v>17</v>
      </c>
      <c r="B14" s="231"/>
      <c r="C14" s="231"/>
      <c r="D14" s="129"/>
      <c r="E14" s="10" t="s">
        <v>18</v>
      </c>
      <c r="F14" s="66"/>
      <c r="G14" s="66"/>
      <c r="H14" s="178"/>
      <c r="I14" s="172"/>
      <c r="J14" s="143"/>
    </row>
    <row r="15" spans="1:10">
      <c r="A15" s="231" t="s">
        <v>19</v>
      </c>
      <c r="B15" s="231"/>
      <c r="C15" s="231"/>
      <c r="D15" s="129" t="s">
        <v>125</v>
      </c>
      <c r="E15" s="10" t="s">
        <v>7</v>
      </c>
      <c r="F15" s="10">
        <v>1</v>
      </c>
      <c r="G15" s="10">
        <v>2.0550000000000002</v>
      </c>
      <c r="H15" s="172"/>
      <c r="I15" s="172"/>
      <c r="J15" s="143"/>
    </row>
    <row r="16" spans="1:10">
      <c r="A16" s="231" t="s">
        <v>20</v>
      </c>
      <c r="B16" s="231"/>
      <c r="C16" s="231"/>
      <c r="D16" s="129" t="s">
        <v>124</v>
      </c>
      <c r="E16" s="10" t="s">
        <v>21</v>
      </c>
      <c r="F16" s="10">
        <v>1</v>
      </c>
      <c r="G16" s="48">
        <v>1.02</v>
      </c>
      <c r="H16" s="172"/>
      <c r="I16" s="172"/>
      <c r="J16" s="143"/>
    </row>
    <row r="17" spans="1:10">
      <c r="A17" s="231" t="s">
        <v>22</v>
      </c>
      <c r="B17" s="231"/>
      <c r="C17" s="231"/>
      <c r="D17" s="129"/>
      <c r="E17" s="10" t="s">
        <v>18</v>
      </c>
      <c r="F17" s="10"/>
      <c r="G17" s="10"/>
      <c r="H17" s="172"/>
      <c r="I17" s="172"/>
      <c r="J17" s="143"/>
    </row>
    <row r="18" spans="1:10">
      <c r="A18" s="231" t="s">
        <v>23</v>
      </c>
      <c r="B18" s="231"/>
      <c r="C18" s="231"/>
      <c r="D18" s="129"/>
      <c r="E18" s="10" t="s">
        <v>24</v>
      </c>
      <c r="F18" s="10"/>
      <c r="G18" s="10"/>
      <c r="H18" s="172"/>
      <c r="I18" s="172"/>
      <c r="J18" s="143"/>
    </row>
    <row r="19" spans="1:10">
      <c r="A19" s="231" t="s">
        <v>25</v>
      </c>
      <c r="B19" s="231"/>
      <c r="C19" s="231"/>
      <c r="D19" s="129"/>
      <c r="E19" s="10" t="s">
        <v>24</v>
      </c>
      <c r="F19" s="10"/>
      <c r="G19" s="10"/>
      <c r="H19" s="172"/>
      <c r="I19" s="172"/>
      <c r="J19" s="143"/>
    </row>
    <row r="20" spans="1:10" ht="15.75" thickBot="1">
      <c r="A20" s="227" t="s">
        <v>180</v>
      </c>
      <c r="B20" s="227"/>
      <c r="C20" s="227"/>
      <c r="D20" s="136"/>
      <c r="E20" s="15" t="s">
        <v>177</v>
      </c>
      <c r="F20" s="15"/>
      <c r="G20" s="15"/>
      <c r="H20" s="172"/>
      <c r="I20" s="172"/>
      <c r="J20" s="104"/>
    </row>
    <row r="21" spans="1:10" ht="15.75" thickBot="1">
      <c r="A21" s="228" t="s">
        <v>27</v>
      </c>
      <c r="B21" s="229"/>
      <c r="C21" s="229"/>
      <c r="D21" s="138"/>
      <c r="E21" s="34"/>
      <c r="F21" s="34"/>
      <c r="G21" s="49">
        <f>G22+G23+G24+G25+G26+G27+G28+G29+G30+G31</f>
        <v>7.9729999999999999</v>
      </c>
      <c r="H21" s="179"/>
      <c r="I21" s="180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37" t="s">
        <v>125</v>
      </c>
      <c r="E22" s="18" t="s">
        <v>24</v>
      </c>
      <c r="F22" s="63">
        <v>8.0000000000000002E-3</v>
      </c>
      <c r="G22" s="63">
        <v>5.0910000000000002</v>
      </c>
      <c r="H22" s="172"/>
      <c r="I22" s="172"/>
      <c r="J22" s="128"/>
    </row>
    <row r="23" spans="1:10">
      <c r="A23" s="231" t="s">
        <v>29</v>
      </c>
      <c r="B23" s="231"/>
      <c r="C23" s="231"/>
      <c r="D23" s="129" t="s">
        <v>126</v>
      </c>
      <c r="E23" s="10" t="s">
        <v>7</v>
      </c>
      <c r="F23" s="10">
        <v>1</v>
      </c>
      <c r="G23" s="48">
        <v>0.63</v>
      </c>
      <c r="H23" s="172"/>
      <c r="I23" s="172"/>
      <c r="J23" s="128"/>
    </row>
    <row r="24" spans="1:10">
      <c r="A24" s="231" t="s">
        <v>30</v>
      </c>
      <c r="B24" s="231"/>
      <c r="C24" s="231"/>
      <c r="D24" s="129" t="s">
        <v>127</v>
      </c>
      <c r="E24" s="10" t="s">
        <v>7</v>
      </c>
      <c r="F24" s="10">
        <v>1</v>
      </c>
      <c r="G24" s="48">
        <v>1.93</v>
      </c>
      <c r="H24" s="178"/>
      <c r="I24" s="172"/>
      <c r="J24" s="143"/>
    </row>
    <row r="25" spans="1:10">
      <c r="A25" s="231" t="s">
        <v>189</v>
      </c>
      <c r="B25" s="231"/>
      <c r="C25" s="231"/>
      <c r="D25" s="129" t="s">
        <v>128</v>
      </c>
      <c r="E25" s="10" t="s">
        <v>7</v>
      </c>
      <c r="F25" s="10">
        <v>1</v>
      </c>
      <c r="G25" s="10">
        <v>0.32200000000000001</v>
      </c>
      <c r="H25" s="172"/>
      <c r="I25" s="172"/>
      <c r="J25" s="143"/>
    </row>
    <row r="26" spans="1:10">
      <c r="A26" s="231" t="s">
        <v>31</v>
      </c>
      <c r="B26" s="231"/>
      <c r="C26" s="231"/>
      <c r="D26" s="129" t="s">
        <v>125</v>
      </c>
      <c r="E26" s="10" t="s">
        <v>24</v>
      </c>
      <c r="F26" s="64"/>
      <c r="G26" s="63"/>
      <c r="H26" s="178"/>
      <c r="I26" s="172"/>
      <c r="J26" s="143"/>
    </row>
    <row r="27" spans="1:10">
      <c r="A27" s="231" t="s">
        <v>32</v>
      </c>
      <c r="B27" s="231"/>
      <c r="C27" s="231"/>
      <c r="D27" s="129"/>
      <c r="E27" s="10" t="s">
        <v>24</v>
      </c>
      <c r="F27" s="10"/>
      <c r="G27" s="10"/>
      <c r="H27" s="178"/>
      <c r="I27" s="172"/>
      <c r="J27" s="143"/>
    </row>
    <row r="28" spans="1:10">
      <c r="A28" s="231" t="s">
        <v>33</v>
      </c>
      <c r="B28" s="231"/>
      <c r="C28" s="231"/>
      <c r="D28" s="129"/>
      <c r="E28" s="10" t="s">
        <v>34</v>
      </c>
      <c r="F28" s="10"/>
      <c r="G28" s="10"/>
      <c r="H28" s="178"/>
      <c r="I28" s="172"/>
      <c r="J28" s="143"/>
    </row>
    <row r="29" spans="1:10">
      <c r="A29" s="226" t="s">
        <v>35</v>
      </c>
      <c r="B29" s="226"/>
      <c r="C29" s="226"/>
      <c r="D29" s="134"/>
      <c r="E29" s="10" t="s">
        <v>7</v>
      </c>
      <c r="F29" s="10"/>
      <c r="G29" s="10"/>
      <c r="H29" s="178"/>
      <c r="I29" s="172"/>
      <c r="J29" s="143"/>
    </row>
    <row r="30" spans="1:10">
      <c r="A30" s="226" t="s">
        <v>36</v>
      </c>
      <c r="B30" s="226"/>
      <c r="C30" s="226"/>
      <c r="D30" s="134"/>
      <c r="E30" s="10" t="s">
        <v>24</v>
      </c>
      <c r="F30" s="10"/>
      <c r="G30" s="10"/>
      <c r="H30" s="178"/>
      <c r="I30" s="172"/>
      <c r="J30" s="143"/>
    </row>
    <row r="31" spans="1:10" ht="15.75" thickBot="1">
      <c r="A31" s="227" t="s">
        <v>37</v>
      </c>
      <c r="B31" s="227"/>
      <c r="C31" s="227"/>
      <c r="D31" s="136"/>
      <c r="E31" s="15" t="s">
        <v>7</v>
      </c>
      <c r="F31" s="15"/>
      <c r="G31" s="15"/>
      <c r="H31" s="176"/>
      <c r="I31" s="172"/>
      <c r="J31" s="104"/>
    </row>
    <row r="32" spans="1:10" ht="15.75" thickBot="1">
      <c r="A32" s="228" t="s">
        <v>38</v>
      </c>
      <c r="B32" s="229"/>
      <c r="C32" s="229"/>
      <c r="D32" s="138"/>
      <c r="E32" s="20"/>
      <c r="F32" s="20"/>
      <c r="G32" s="49">
        <f>G33+G34+G35+G36+G37+G38+G39+G40+G41+G42+G43</f>
        <v>6.8719999999999999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37" t="s">
        <v>125</v>
      </c>
      <c r="E33" s="18" t="s">
        <v>24</v>
      </c>
      <c r="F33" s="63">
        <v>1.7999999999999999E-2</v>
      </c>
      <c r="G33" s="63">
        <v>5.742</v>
      </c>
      <c r="H33" s="172"/>
      <c r="I33" s="172"/>
      <c r="J33" s="128"/>
    </row>
    <row r="34" spans="1:10">
      <c r="A34" s="226" t="s">
        <v>40</v>
      </c>
      <c r="B34" s="226"/>
      <c r="C34" s="226"/>
      <c r="D34" s="134"/>
      <c r="E34" s="10" t="s">
        <v>7</v>
      </c>
      <c r="F34" s="66"/>
      <c r="G34" s="66"/>
      <c r="H34" s="178"/>
      <c r="I34" s="172"/>
      <c r="J34" s="143"/>
    </row>
    <row r="35" spans="1:10">
      <c r="A35" s="231" t="s">
        <v>41</v>
      </c>
      <c r="B35" s="231"/>
      <c r="C35" s="231"/>
      <c r="D35" s="129"/>
      <c r="E35" s="10" t="s">
        <v>24</v>
      </c>
      <c r="F35" s="66"/>
      <c r="G35" s="66"/>
      <c r="H35" s="178"/>
      <c r="I35" s="172"/>
      <c r="J35" s="143"/>
    </row>
    <row r="36" spans="1:10">
      <c r="A36" s="231" t="s">
        <v>42</v>
      </c>
      <c r="B36" s="231"/>
      <c r="C36" s="231"/>
      <c r="D36" s="129" t="s">
        <v>126</v>
      </c>
      <c r="E36" s="10" t="s">
        <v>7</v>
      </c>
      <c r="F36" s="10">
        <v>1</v>
      </c>
      <c r="G36" s="48">
        <v>0.57999999999999996</v>
      </c>
      <c r="H36" s="172"/>
      <c r="I36" s="172"/>
      <c r="J36" s="128"/>
    </row>
    <row r="37" spans="1:10">
      <c r="A37" s="231" t="s">
        <v>134</v>
      </c>
      <c r="B37" s="231"/>
      <c r="C37" s="231"/>
      <c r="D37" s="129"/>
      <c r="E37" s="10" t="s">
        <v>24</v>
      </c>
      <c r="F37" s="10"/>
      <c r="G37" s="10"/>
      <c r="H37" s="178"/>
      <c r="I37" s="172"/>
      <c r="J37" s="143"/>
    </row>
    <row r="38" spans="1:10">
      <c r="A38" s="231" t="s">
        <v>43</v>
      </c>
      <c r="B38" s="231"/>
      <c r="C38" s="231"/>
      <c r="D38" s="129" t="s">
        <v>126</v>
      </c>
      <c r="E38" s="10" t="s">
        <v>7</v>
      </c>
      <c r="F38" s="10">
        <v>1</v>
      </c>
      <c r="G38" s="48">
        <v>0.55000000000000004</v>
      </c>
      <c r="H38" s="172"/>
      <c r="I38" s="172"/>
      <c r="J38" s="128"/>
    </row>
    <row r="39" spans="1:10">
      <c r="A39" s="231" t="s">
        <v>44</v>
      </c>
      <c r="B39" s="231"/>
      <c r="C39" s="231"/>
      <c r="D39" s="129"/>
      <c r="E39" s="10" t="s">
        <v>24</v>
      </c>
      <c r="F39" s="10"/>
      <c r="G39" s="10"/>
      <c r="H39" s="178"/>
      <c r="I39" s="172"/>
      <c r="J39" s="143"/>
    </row>
    <row r="40" spans="1:10">
      <c r="A40" s="231" t="s">
        <v>45</v>
      </c>
      <c r="B40" s="231"/>
      <c r="C40" s="231"/>
      <c r="D40" s="129"/>
      <c r="E40" s="10" t="s">
        <v>24</v>
      </c>
      <c r="F40" s="10"/>
      <c r="G40" s="10"/>
      <c r="H40" s="178"/>
      <c r="I40" s="172"/>
      <c r="J40" s="143"/>
    </row>
    <row r="41" spans="1:10">
      <c r="A41" s="231" t="s">
        <v>46</v>
      </c>
      <c r="B41" s="231"/>
      <c r="C41" s="231"/>
      <c r="D41" s="129"/>
      <c r="E41" s="10" t="s">
        <v>34</v>
      </c>
      <c r="F41" s="10"/>
      <c r="G41" s="10"/>
      <c r="H41" s="178"/>
      <c r="I41" s="172"/>
      <c r="J41" s="143"/>
    </row>
    <row r="42" spans="1:10">
      <c r="A42" s="231" t="s">
        <v>47</v>
      </c>
      <c r="B42" s="231"/>
      <c r="C42" s="231"/>
      <c r="D42" s="129"/>
      <c r="E42" s="10" t="s">
        <v>34</v>
      </c>
      <c r="F42" s="10"/>
      <c r="G42" s="10"/>
      <c r="H42" s="178"/>
      <c r="I42" s="172"/>
      <c r="J42" s="143"/>
    </row>
    <row r="43" spans="1:10" ht="15.75" thickBot="1">
      <c r="A43" s="227" t="s">
        <v>48</v>
      </c>
      <c r="B43" s="227"/>
      <c r="C43" s="227"/>
      <c r="D43" s="136"/>
      <c r="E43" s="15" t="s">
        <v>7</v>
      </c>
      <c r="F43" s="15"/>
      <c r="G43" s="15"/>
      <c r="H43" s="176"/>
      <c r="I43" s="172"/>
      <c r="J43" s="104"/>
    </row>
    <row r="44" spans="1:10" ht="15.75" thickBot="1">
      <c r="A44" s="228" t="s">
        <v>49</v>
      </c>
      <c r="B44" s="229"/>
      <c r="C44" s="229"/>
      <c r="D44" s="138"/>
      <c r="E44" s="20"/>
      <c r="F44" s="20"/>
      <c r="G44" s="49">
        <f>G45+G46+G47+G48+G49+G50+G51+G52+G53+G54+G55+G56</f>
        <v>25.696999999999999</v>
      </c>
      <c r="H44" s="181"/>
      <c r="I44" s="180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147" t="s">
        <v>125</v>
      </c>
      <c r="E45" s="18" t="s">
        <v>24</v>
      </c>
      <c r="F45" s="63">
        <v>0.01</v>
      </c>
      <c r="G45" s="63">
        <v>13.747</v>
      </c>
      <c r="H45" s="172"/>
      <c r="I45" s="172"/>
      <c r="J45" s="128"/>
    </row>
    <row r="46" spans="1:10" ht="15" customHeight="1">
      <c r="A46" s="232" t="s">
        <v>51</v>
      </c>
      <c r="B46" s="232"/>
      <c r="C46" s="232"/>
      <c r="D46" s="144"/>
      <c r="E46" s="10" t="s">
        <v>7</v>
      </c>
      <c r="F46" s="66"/>
      <c r="G46" s="66"/>
      <c r="H46" s="178"/>
      <c r="I46" s="172"/>
      <c r="J46" s="143"/>
    </row>
    <row r="47" spans="1:10" ht="17.25" customHeight="1">
      <c r="A47" s="231" t="s">
        <v>52</v>
      </c>
      <c r="B47" s="231"/>
      <c r="C47" s="231"/>
      <c r="D47" s="129"/>
      <c r="E47" s="10" t="s">
        <v>24</v>
      </c>
      <c r="F47" s="66"/>
      <c r="G47" s="66"/>
      <c r="H47" s="178"/>
      <c r="I47" s="172"/>
      <c r="J47" s="143"/>
    </row>
    <row r="48" spans="1:10">
      <c r="A48" s="232" t="s">
        <v>53</v>
      </c>
      <c r="B48" s="232"/>
      <c r="C48" s="232"/>
      <c r="D48" s="144" t="s">
        <v>126</v>
      </c>
      <c r="E48" s="10" t="s">
        <v>7</v>
      </c>
      <c r="F48" s="10">
        <v>1</v>
      </c>
      <c r="G48" s="48">
        <v>0.52</v>
      </c>
      <c r="H48" s="172"/>
      <c r="I48" s="172"/>
      <c r="J48" s="128"/>
    </row>
    <row r="49" spans="1:10">
      <c r="A49" s="232" t="s">
        <v>54</v>
      </c>
      <c r="B49" s="232"/>
      <c r="C49" s="232"/>
      <c r="D49" s="144"/>
      <c r="E49" s="10" t="s">
        <v>24</v>
      </c>
      <c r="F49" s="66"/>
      <c r="G49" s="66"/>
      <c r="H49" s="178"/>
      <c r="I49" s="172"/>
      <c r="J49" s="143"/>
    </row>
    <row r="50" spans="1:10" ht="24.75" customHeight="1">
      <c r="A50" s="232" t="s">
        <v>55</v>
      </c>
      <c r="B50" s="232"/>
      <c r="C50" s="232"/>
      <c r="D50" s="144"/>
      <c r="E50" s="10" t="s">
        <v>56</v>
      </c>
      <c r="F50" s="66"/>
      <c r="G50" s="66"/>
      <c r="H50" s="178"/>
      <c r="I50" s="172"/>
      <c r="J50" s="143"/>
    </row>
    <row r="51" spans="1:10" ht="25.5" customHeight="1">
      <c r="A51" s="232" t="s">
        <v>57</v>
      </c>
      <c r="B51" s="232"/>
      <c r="C51" s="232"/>
      <c r="D51" s="144"/>
      <c r="E51" s="10" t="s">
        <v>58</v>
      </c>
      <c r="F51" s="66"/>
      <c r="G51" s="66"/>
      <c r="H51" s="178"/>
      <c r="I51" s="172"/>
      <c r="J51" s="143"/>
    </row>
    <row r="52" spans="1:10" ht="24" customHeight="1">
      <c r="A52" s="232" t="s">
        <v>59</v>
      </c>
      <c r="B52" s="232"/>
      <c r="C52" s="232"/>
      <c r="D52" s="144"/>
      <c r="E52" s="10" t="s">
        <v>7</v>
      </c>
      <c r="F52" s="66"/>
      <c r="G52" s="66"/>
      <c r="H52" s="178"/>
      <c r="I52" s="172"/>
      <c r="J52" s="143"/>
    </row>
    <row r="53" spans="1:10">
      <c r="A53" s="234" t="s">
        <v>60</v>
      </c>
      <c r="B53" s="234"/>
      <c r="C53" s="234"/>
      <c r="D53" s="146" t="s">
        <v>125</v>
      </c>
      <c r="E53" s="10" t="s">
        <v>58</v>
      </c>
      <c r="F53" s="48">
        <v>0.3</v>
      </c>
      <c r="G53" s="10">
        <v>0.56399999999999995</v>
      </c>
      <c r="H53" s="178"/>
      <c r="I53" s="172"/>
      <c r="J53" s="143"/>
    </row>
    <row r="54" spans="1:10">
      <c r="A54" s="232" t="s">
        <v>61</v>
      </c>
      <c r="B54" s="232"/>
      <c r="C54" s="232"/>
      <c r="D54" s="144"/>
      <c r="E54" s="10" t="s">
        <v>56</v>
      </c>
      <c r="F54" s="66"/>
      <c r="G54" s="66"/>
      <c r="H54" s="178"/>
      <c r="I54" s="172"/>
      <c r="J54" s="143"/>
    </row>
    <row r="55" spans="1:10">
      <c r="A55" s="232" t="s">
        <v>137</v>
      </c>
      <c r="B55" s="232"/>
      <c r="C55" s="232"/>
      <c r="D55" s="144" t="s">
        <v>125</v>
      </c>
      <c r="E55" s="10" t="s">
        <v>7</v>
      </c>
      <c r="F55" s="10">
        <v>1</v>
      </c>
      <c r="G55" s="10">
        <v>10.515000000000001</v>
      </c>
      <c r="H55" s="172"/>
      <c r="I55" s="172"/>
      <c r="J55" s="143"/>
    </row>
    <row r="56" spans="1:10" ht="15.75" thickBot="1">
      <c r="A56" s="233" t="s">
        <v>62</v>
      </c>
      <c r="B56" s="233"/>
      <c r="C56" s="233"/>
      <c r="D56" s="145" t="s">
        <v>125</v>
      </c>
      <c r="E56" s="15" t="s">
        <v>7</v>
      </c>
      <c r="F56" s="15">
        <v>1</v>
      </c>
      <c r="G56" s="15">
        <v>0.35099999999999998</v>
      </c>
      <c r="H56" s="172"/>
      <c r="I56" s="172"/>
      <c r="J56" s="104"/>
    </row>
    <row r="57" spans="1:10" ht="15.75" thickBot="1">
      <c r="A57" s="228" t="s">
        <v>63</v>
      </c>
      <c r="B57" s="229"/>
      <c r="C57" s="229"/>
      <c r="D57" s="138"/>
      <c r="E57" s="20" t="s">
        <v>56</v>
      </c>
      <c r="F57" s="20"/>
      <c r="G57" s="49">
        <f>G58+G59+G60+G61+G62+G63+G64+G65</f>
        <v>1.1499999999999999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37"/>
      <c r="E58" s="18" t="s">
        <v>56</v>
      </c>
      <c r="F58" s="18"/>
      <c r="G58" s="18"/>
      <c r="H58" s="172"/>
      <c r="I58" s="172"/>
      <c r="J58" s="128"/>
    </row>
    <row r="59" spans="1:10">
      <c r="A59" s="226" t="s">
        <v>65</v>
      </c>
      <c r="B59" s="226"/>
      <c r="C59" s="226"/>
      <c r="D59" s="134"/>
      <c r="E59" s="10" t="s">
        <v>66</v>
      </c>
      <c r="F59" s="10"/>
      <c r="G59" s="10"/>
      <c r="H59" s="178"/>
      <c r="I59" s="172"/>
      <c r="J59" s="143"/>
    </row>
    <row r="60" spans="1:10">
      <c r="A60" s="231" t="s">
        <v>67</v>
      </c>
      <c r="B60" s="231"/>
      <c r="C60" s="231"/>
      <c r="D60" s="129"/>
      <c r="E60" s="10" t="s">
        <v>56</v>
      </c>
      <c r="F60" s="10"/>
      <c r="G60" s="10"/>
      <c r="H60" s="178"/>
      <c r="I60" s="172"/>
      <c r="J60" s="143"/>
    </row>
    <row r="61" spans="1:10">
      <c r="A61" s="231" t="s">
        <v>174</v>
      </c>
      <c r="B61" s="231"/>
      <c r="C61" s="231"/>
      <c r="D61" s="129" t="s">
        <v>124</v>
      </c>
      <c r="E61" s="10" t="s">
        <v>68</v>
      </c>
      <c r="F61" s="161">
        <v>4.0000000000000001E-3</v>
      </c>
      <c r="G61" s="63">
        <v>1.1499999999999999</v>
      </c>
      <c r="H61" s="172"/>
      <c r="I61" s="172"/>
      <c r="J61" s="143"/>
    </row>
    <row r="62" spans="1:10">
      <c r="A62" s="231" t="s">
        <v>168</v>
      </c>
      <c r="B62" s="231"/>
      <c r="C62" s="231"/>
      <c r="D62" s="129" t="s">
        <v>129</v>
      </c>
      <c r="E62" s="10" t="s">
        <v>56</v>
      </c>
      <c r="F62" s="64"/>
      <c r="G62" s="63"/>
      <c r="H62" s="172"/>
      <c r="I62" s="172"/>
      <c r="J62" s="143"/>
    </row>
    <row r="63" spans="1:10">
      <c r="A63" s="231" t="s">
        <v>69</v>
      </c>
      <c r="B63" s="231"/>
      <c r="C63" s="231"/>
      <c r="D63" s="129"/>
      <c r="E63" s="10" t="s">
        <v>56</v>
      </c>
      <c r="F63" s="10"/>
      <c r="G63" s="10"/>
      <c r="H63" s="178"/>
      <c r="I63" s="172"/>
      <c r="J63" s="143"/>
    </row>
    <row r="64" spans="1:10">
      <c r="A64" s="231" t="s">
        <v>70</v>
      </c>
      <c r="B64" s="231"/>
      <c r="C64" s="231"/>
      <c r="D64" s="129"/>
      <c r="E64" s="10" t="s">
        <v>56</v>
      </c>
      <c r="F64" s="10"/>
      <c r="G64" s="10"/>
      <c r="H64" s="172"/>
      <c r="I64" s="172"/>
      <c r="J64" s="143"/>
    </row>
    <row r="65" spans="1:10" ht="15.75" thickBot="1">
      <c r="A65" s="227" t="s">
        <v>71</v>
      </c>
      <c r="B65" s="227"/>
      <c r="C65" s="227"/>
      <c r="D65" s="136"/>
      <c r="E65" s="15" t="s">
        <v>56</v>
      </c>
      <c r="F65" s="15"/>
      <c r="G65" s="15"/>
      <c r="H65" s="176"/>
      <c r="I65" s="172"/>
      <c r="J65" s="104"/>
    </row>
    <row r="66" spans="1:10" ht="15.75" thickBot="1">
      <c r="A66" s="228" t="s">
        <v>72</v>
      </c>
      <c r="B66" s="229"/>
      <c r="C66" s="229"/>
      <c r="D66" s="138"/>
      <c r="E66" s="20"/>
      <c r="F66" s="20"/>
      <c r="G66" s="49">
        <f>G67+G68+G69+G70+G71+G72+G73+G74+G75+G76+G77+G78+G79+G80+G81+G82+G83+G84+G85+G86+G87+G88+G89</f>
        <v>266.52699999999999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142"/>
      <c r="E67" s="18" t="s">
        <v>73</v>
      </c>
      <c r="F67" s="18">
        <v>1</v>
      </c>
      <c r="G67" s="18">
        <v>265.02699999999999</v>
      </c>
      <c r="H67" s="172"/>
      <c r="I67" s="172"/>
      <c r="J67" s="122"/>
    </row>
    <row r="68" spans="1:10">
      <c r="A68" s="247" t="s">
        <v>75</v>
      </c>
      <c r="B68" s="247"/>
      <c r="C68" s="247"/>
      <c r="D68" s="139"/>
      <c r="E68" s="10" t="s">
        <v>73</v>
      </c>
      <c r="F68" s="10"/>
      <c r="G68" s="10"/>
      <c r="H68" s="178"/>
      <c r="I68" s="172"/>
      <c r="J68" s="143"/>
    </row>
    <row r="69" spans="1:10">
      <c r="A69" s="231" t="s">
        <v>76</v>
      </c>
      <c r="B69" s="231"/>
      <c r="C69" s="231"/>
      <c r="D69" s="129"/>
      <c r="E69" s="10" t="s">
        <v>73</v>
      </c>
      <c r="F69" s="10"/>
      <c r="G69" s="10"/>
      <c r="H69" s="178"/>
      <c r="I69" s="172"/>
      <c r="J69" s="143"/>
    </row>
    <row r="70" spans="1:10">
      <c r="A70" s="231" t="s">
        <v>77</v>
      </c>
      <c r="B70" s="231"/>
      <c r="C70" s="231"/>
      <c r="D70" s="129"/>
      <c r="E70" s="10" t="s">
        <v>73</v>
      </c>
      <c r="F70" s="10"/>
      <c r="G70" s="10"/>
      <c r="H70" s="178"/>
      <c r="I70" s="172"/>
      <c r="J70" s="143"/>
    </row>
    <row r="71" spans="1:10">
      <c r="A71" s="262" t="s">
        <v>78</v>
      </c>
      <c r="B71" s="262"/>
      <c r="C71" s="262"/>
      <c r="D71" s="143"/>
      <c r="E71" s="10"/>
      <c r="F71" s="10"/>
      <c r="G71" s="10"/>
      <c r="H71" s="178"/>
      <c r="I71" s="172"/>
      <c r="J71" s="143"/>
    </row>
    <row r="72" spans="1:10" ht="24.75" customHeight="1">
      <c r="A72" s="248" t="s">
        <v>79</v>
      </c>
      <c r="B72" s="248"/>
      <c r="C72" s="248"/>
      <c r="D72" s="140"/>
      <c r="E72" s="10" t="s">
        <v>73</v>
      </c>
      <c r="F72" s="10"/>
      <c r="G72" s="10"/>
      <c r="H72" s="178"/>
      <c r="I72" s="172"/>
      <c r="J72" s="143"/>
    </row>
    <row r="73" spans="1:10">
      <c r="A73" s="249" t="s">
        <v>80</v>
      </c>
      <c r="B73" s="249"/>
      <c r="C73" s="249"/>
      <c r="D73" s="141"/>
      <c r="E73" s="10" t="s">
        <v>73</v>
      </c>
      <c r="F73" s="10"/>
      <c r="G73" s="10"/>
      <c r="H73" s="178"/>
      <c r="I73" s="172"/>
      <c r="J73" s="143"/>
    </row>
    <row r="74" spans="1:10">
      <c r="A74" s="231" t="s">
        <v>81</v>
      </c>
      <c r="B74" s="231"/>
      <c r="C74" s="231"/>
      <c r="D74" s="129" t="s">
        <v>125</v>
      </c>
      <c r="E74" s="10" t="s">
        <v>82</v>
      </c>
      <c r="F74" s="10">
        <v>1</v>
      </c>
      <c r="G74" s="10">
        <v>1.5</v>
      </c>
      <c r="H74" s="172"/>
      <c r="I74" s="172"/>
      <c r="J74" s="143"/>
    </row>
    <row r="75" spans="1:10">
      <c r="A75" s="231" t="s">
        <v>83</v>
      </c>
      <c r="B75" s="231"/>
      <c r="C75" s="231"/>
      <c r="D75" s="129" t="s">
        <v>130</v>
      </c>
      <c r="E75" s="10" t="s">
        <v>18</v>
      </c>
      <c r="F75" s="64"/>
      <c r="G75" s="63"/>
      <c r="H75" s="178"/>
      <c r="I75" s="172"/>
      <c r="J75" s="143"/>
    </row>
    <row r="76" spans="1:10">
      <c r="A76" s="231" t="s">
        <v>84</v>
      </c>
      <c r="B76" s="231"/>
      <c r="C76" s="231"/>
      <c r="D76" s="129" t="s">
        <v>125</v>
      </c>
      <c r="E76" s="10" t="s">
        <v>56</v>
      </c>
      <c r="F76" s="64"/>
      <c r="G76" s="63"/>
      <c r="H76" s="172"/>
      <c r="I76" s="172"/>
      <c r="J76" s="143"/>
    </row>
    <row r="77" spans="1:10">
      <c r="A77" s="231" t="s">
        <v>85</v>
      </c>
      <c r="B77" s="231"/>
      <c r="C77" s="231"/>
      <c r="D77" s="129"/>
      <c r="E77" s="10" t="s">
        <v>56</v>
      </c>
      <c r="F77" s="10"/>
      <c r="G77" s="10"/>
      <c r="H77" s="172"/>
      <c r="I77" s="172"/>
      <c r="J77" s="143"/>
    </row>
    <row r="78" spans="1:10">
      <c r="A78" s="231" t="s">
        <v>86</v>
      </c>
      <c r="B78" s="231"/>
      <c r="C78" s="231"/>
      <c r="D78" s="129"/>
      <c r="E78" s="10" t="s">
        <v>56</v>
      </c>
      <c r="F78" s="10"/>
      <c r="G78" s="10"/>
      <c r="H78" s="178"/>
      <c r="I78" s="172"/>
      <c r="J78" s="143"/>
    </row>
    <row r="79" spans="1:10">
      <c r="A79" s="226" t="s">
        <v>87</v>
      </c>
      <c r="B79" s="226"/>
      <c r="C79" s="226"/>
      <c r="D79" s="134"/>
      <c r="E79" s="10" t="s">
        <v>56</v>
      </c>
      <c r="F79" s="10"/>
      <c r="G79" s="10"/>
      <c r="H79" s="178"/>
      <c r="I79" s="172"/>
      <c r="J79" s="143"/>
    </row>
    <row r="80" spans="1:10">
      <c r="A80" s="231" t="s">
        <v>167</v>
      </c>
      <c r="B80" s="231"/>
      <c r="C80" s="231"/>
      <c r="D80" s="129" t="s">
        <v>125</v>
      </c>
      <c r="E80" s="10" t="s">
        <v>56</v>
      </c>
      <c r="F80" s="64"/>
      <c r="G80" s="63"/>
      <c r="H80" s="172"/>
      <c r="I80" s="172"/>
      <c r="J80" s="143"/>
    </row>
    <row r="81" spans="1:10">
      <c r="A81" s="231" t="s">
        <v>88</v>
      </c>
      <c r="B81" s="231"/>
      <c r="C81" s="231"/>
      <c r="D81" s="129"/>
      <c r="E81" s="10" t="s">
        <v>56</v>
      </c>
      <c r="F81" s="10"/>
      <c r="G81" s="10"/>
      <c r="H81" s="172"/>
      <c r="I81" s="172"/>
      <c r="J81" s="143"/>
    </row>
    <row r="82" spans="1:10">
      <c r="A82" s="231" t="s">
        <v>89</v>
      </c>
      <c r="B82" s="231"/>
      <c r="C82" s="231"/>
      <c r="D82" s="129"/>
      <c r="E82" s="10" t="s">
        <v>56</v>
      </c>
      <c r="F82" s="10"/>
      <c r="G82" s="10"/>
      <c r="H82" s="172"/>
      <c r="I82" s="172"/>
      <c r="J82" s="143"/>
    </row>
    <row r="83" spans="1:10">
      <c r="A83" s="231" t="s">
        <v>90</v>
      </c>
      <c r="B83" s="231"/>
      <c r="C83" s="231"/>
      <c r="D83" s="129"/>
      <c r="E83" s="10" t="s">
        <v>56</v>
      </c>
      <c r="F83" s="10"/>
      <c r="G83" s="10"/>
      <c r="H83" s="172"/>
      <c r="I83" s="172"/>
      <c r="J83" s="143"/>
    </row>
    <row r="84" spans="1:10">
      <c r="A84" s="231" t="s">
        <v>91</v>
      </c>
      <c r="B84" s="231"/>
      <c r="C84" s="231"/>
      <c r="D84" s="129"/>
      <c r="E84" s="10" t="s">
        <v>56</v>
      </c>
      <c r="F84" s="10"/>
      <c r="G84" s="10"/>
      <c r="H84" s="172"/>
      <c r="I84" s="172"/>
      <c r="J84" s="143"/>
    </row>
    <row r="85" spans="1:10">
      <c r="A85" s="247" t="s">
        <v>92</v>
      </c>
      <c r="B85" s="247"/>
      <c r="C85" s="247"/>
      <c r="D85" s="139"/>
      <c r="E85" s="10" t="s">
        <v>56</v>
      </c>
      <c r="F85" s="10"/>
      <c r="G85" s="10"/>
      <c r="H85" s="172"/>
      <c r="I85" s="172"/>
      <c r="J85" s="143"/>
    </row>
    <row r="86" spans="1:10">
      <c r="A86" s="231" t="s">
        <v>93</v>
      </c>
      <c r="B86" s="231"/>
      <c r="C86" s="231"/>
      <c r="D86" s="129"/>
      <c r="E86" s="10" t="s">
        <v>56</v>
      </c>
      <c r="F86" s="10"/>
      <c r="G86" s="10"/>
      <c r="H86" s="172"/>
      <c r="I86" s="172"/>
      <c r="J86" s="143"/>
    </row>
    <row r="87" spans="1:10">
      <c r="A87" s="231" t="s">
        <v>94</v>
      </c>
      <c r="B87" s="231"/>
      <c r="C87" s="231"/>
      <c r="D87" s="129"/>
      <c r="E87" s="10" t="s">
        <v>18</v>
      </c>
      <c r="F87" s="10"/>
      <c r="G87" s="10"/>
      <c r="H87" s="172"/>
      <c r="I87" s="172"/>
      <c r="J87" s="143"/>
    </row>
    <row r="88" spans="1:10">
      <c r="A88" s="226" t="s">
        <v>78</v>
      </c>
      <c r="B88" s="226"/>
      <c r="C88" s="226"/>
      <c r="D88" s="134"/>
      <c r="E88" s="10" t="s">
        <v>73</v>
      </c>
      <c r="F88" s="10"/>
      <c r="G88" s="10"/>
      <c r="H88" s="172"/>
      <c r="I88" s="172"/>
      <c r="J88" s="143"/>
    </row>
    <row r="89" spans="1:10" ht="15.75" thickBot="1">
      <c r="A89" s="227" t="s">
        <v>172</v>
      </c>
      <c r="B89" s="227"/>
      <c r="C89" s="227"/>
      <c r="D89" s="136"/>
      <c r="E89" s="15" t="s">
        <v>66</v>
      </c>
      <c r="F89" s="15"/>
      <c r="G89" s="15"/>
      <c r="H89" s="172"/>
      <c r="I89" s="172"/>
      <c r="J89" s="104"/>
    </row>
    <row r="90" spans="1:10" ht="15.75" thickBot="1">
      <c r="A90" s="228" t="s">
        <v>95</v>
      </c>
      <c r="B90" s="229"/>
      <c r="C90" s="229"/>
      <c r="D90" s="138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37" t="s">
        <v>131</v>
      </c>
      <c r="E91" s="18" t="s">
        <v>73</v>
      </c>
      <c r="F91" s="65"/>
      <c r="G91" s="63"/>
      <c r="H91" s="182"/>
      <c r="I91" s="172"/>
      <c r="J91" s="122"/>
    </row>
    <row r="92" spans="1:10">
      <c r="A92" s="231" t="s">
        <v>98</v>
      </c>
      <c r="B92" s="231"/>
      <c r="C92" s="231"/>
      <c r="D92" s="129"/>
      <c r="E92" s="10" t="s">
        <v>56</v>
      </c>
      <c r="F92" s="66"/>
      <c r="G92" s="66"/>
      <c r="H92" s="178"/>
      <c r="I92" s="172"/>
      <c r="J92" s="143"/>
    </row>
    <row r="93" spans="1:10">
      <c r="A93" s="231" t="s">
        <v>99</v>
      </c>
      <c r="B93" s="231"/>
      <c r="C93" s="231"/>
      <c r="D93" s="129" t="s">
        <v>125</v>
      </c>
      <c r="E93" s="10" t="s">
        <v>56</v>
      </c>
      <c r="F93" s="65"/>
      <c r="G93" s="63"/>
      <c r="H93" s="172"/>
      <c r="I93" s="172"/>
      <c r="J93" s="143"/>
    </row>
    <row r="94" spans="1:10">
      <c r="A94" s="231" t="s">
        <v>100</v>
      </c>
      <c r="B94" s="231"/>
      <c r="C94" s="231"/>
      <c r="D94" s="129"/>
      <c r="E94" s="10" t="s">
        <v>56</v>
      </c>
      <c r="F94" s="10"/>
      <c r="G94" s="10"/>
      <c r="H94" s="178"/>
      <c r="I94" s="172"/>
      <c r="J94" s="143"/>
    </row>
    <row r="95" spans="1:10">
      <c r="A95" s="231" t="s">
        <v>101</v>
      </c>
      <c r="B95" s="231"/>
      <c r="C95" s="231"/>
      <c r="D95" s="129"/>
      <c r="E95" s="10" t="s">
        <v>56</v>
      </c>
      <c r="F95" s="10"/>
      <c r="G95" s="10"/>
      <c r="H95" s="178"/>
      <c r="I95" s="172"/>
      <c r="J95" s="143"/>
    </row>
    <row r="96" spans="1:10">
      <c r="A96" s="231" t="s">
        <v>102</v>
      </c>
      <c r="B96" s="231"/>
      <c r="C96" s="231"/>
      <c r="D96" s="129"/>
      <c r="E96" s="10" t="s">
        <v>34</v>
      </c>
      <c r="F96" s="10"/>
      <c r="G96" s="10"/>
      <c r="H96" s="172"/>
      <c r="I96" s="172"/>
      <c r="J96" s="143"/>
    </row>
    <row r="97" spans="1:10">
      <c r="A97" s="231" t="s">
        <v>103</v>
      </c>
      <c r="B97" s="231"/>
      <c r="C97" s="231"/>
      <c r="D97" s="129"/>
      <c r="E97" s="10" t="s">
        <v>18</v>
      </c>
      <c r="F97" s="10"/>
      <c r="G97" s="10"/>
      <c r="H97" s="172"/>
      <c r="I97" s="172"/>
      <c r="J97" s="143"/>
    </row>
    <row r="98" spans="1:10">
      <c r="A98" s="231" t="s">
        <v>104</v>
      </c>
      <c r="B98" s="231"/>
      <c r="C98" s="231"/>
      <c r="D98" s="129" t="s">
        <v>125</v>
      </c>
      <c r="E98" s="10" t="s">
        <v>56</v>
      </c>
      <c r="F98" s="159">
        <v>4</v>
      </c>
      <c r="G98" s="63">
        <v>2.2799999999999998</v>
      </c>
      <c r="H98" s="172"/>
      <c r="I98" s="172"/>
      <c r="J98" s="143"/>
    </row>
    <row r="99" spans="1:10" ht="15.75" thickBot="1">
      <c r="A99" s="227" t="s">
        <v>70</v>
      </c>
      <c r="B99" s="227"/>
      <c r="C99" s="227"/>
      <c r="D99" s="136"/>
      <c r="E99" s="15" t="s">
        <v>34</v>
      </c>
      <c r="F99" s="15"/>
      <c r="G99" s="15"/>
      <c r="H99" s="172"/>
      <c r="I99" s="172"/>
      <c r="J99" s="104"/>
    </row>
    <row r="100" spans="1:10" ht="15.75" thickBot="1">
      <c r="A100" s="228" t="s">
        <v>105</v>
      </c>
      <c r="B100" s="229"/>
      <c r="C100" s="229"/>
      <c r="D100" s="138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37"/>
      <c r="E101" s="18" t="s">
        <v>56</v>
      </c>
      <c r="F101" s="18"/>
      <c r="G101" s="18"/>
      <c r="H101" s="172"/>
      <c r="I101" s="172"/>
      <c r="J101" s="122"/>
    </row>
    <row r="102" spans="1:10">
      <c r="A102" s="231" t="s">
        <v>107</v>
      </c>
      <c r="B102" s="231"/>
      <c r="C102" s="231"/>
      <c r="D102" s="129"/>
      <c r="E102" s="10" t="s">
        <v>56</v>
      </c>
      <c r="F102" s="10"/>
      <c r="G102" s="10"/>
      <c r="H102" s="172"/>
      <c r="I102" s="172"/>
      <c r="J102" s="143"/>
    </row>
    <row r="103" spans="1:10">
      <c r="A103" s="231" t="s">
        <v>108</v>
      </c>
      <c r="B103" s="231"/>
      <c r="C103" s="231"/>
      <c r="D103" s="129"/>
      <c r="E103" s="10" t="s">
        <v>56</v>
      </c>
      <c r="F103" s="10"/>
      <c r="G103" s="10"/>
      <c r="H103" s="178"/>
      <c r="I103" s="172"/>
      <c r="J103" s="143"/>
    </row>
    <row r="104" spans="1:10">
      <c r="A104" s="231" t="s">
        <v>109</v>
      </c>
      <c r="B104" s="231"/>
      <c r="C104" s="231"/>
      <c r="D104" s="129"/>
      <c r="E104" s="10" t="s">
        <v>56</v>
      </c>
      <c r="F104" s="10"/>
      <c r="G104" s="10"/>
      <c r="H104" s="172"/>
      <c r="I104" s="172"/>
      <c r="J104" s="143"/>
    </row>
    <row r="105" spans="1:10">
      <c r="A105" s="231" t="s">
        <v>110</v>
      </c>
      <c r="B105" s="231"/>
      <c r="C105" s="231"/>
      <c r="D105" s="129"/>
      <c r="E105" s="10" t="s">
        <v>56</v>
      </c>
      <c r="F105" s="10"/>
      <c r="G105" s="10"/>
      <c r="H105" s="178"/>
      <c r="I105" s="172"/>
      <c r="J105" s="143"/>
    </row>
    <row r="106" spans="1:10">
      <c r="A106" s="231" t="s">
        <v>173</v>
      </c>
      <c r="B106" s="231"/>
      <c r="C106" s="231"/>
      <c r="D106" s="129"/>
      <c r="E106" s="10" t="s">
        <v>56</v>
      </c>
      <c r="F106" s="10"/>
      <c r="G106" s="10"/>
      <c r="H106" s="172"/>
      <c r="I106" s="172"/>
      <c r="J106" s="143"/>
    </row>
    <row r="107" spans="1:10">
      <c r="A107" s="226" t="s">
        <v>111</v>
      </c>
      <c r="B107" s="226"/>
      <c r="C107" s="226"/>
      <c r="D107" s="134"/>
      <c r="E107" s="10" t="s">
        <v>56</v>
      </c>
      <c r="F107" s="10"/>
      <c r="G107" s="10"/>
      <c r="H107" s="172"/>
      <c r="I107" s="172"/>
      <c r="J107" s="143"/>
    </row>
    <row r="108" spans="1:10">
      <c r="A108" s="231" t="s">
        <v>112</v>
      </c>
      <c r="B108" s="257"/>
      <c r="C108" s="257"/>
      <c r="D108" s="135"/>
      <c r="E108" s="10" t="s">
        <v>18</v>
      </c>
      <c r="F108" s="10"/>
      <c r="G108" s="10"/>
      <c r="H108" s="172"/>
      <c r="I108" s="172"/>
      <c r="J108" s="143"/>
    </row>
    <row r="109" spans="1:10">
      <c r="A109" s="231" t="s">
        <v>113</v>
      </c>
      <c r="B109" s="257"/>
      <c r="C109" s="257"/>
      <c r="D109" s="135"/>
      <c r="E109" s="10" t="s">
        <v>18</v>
      </c>
      <c r="F109" s="10"/>
      <c r="G109" s="10"/>
      <c r="H109" s="172"/>
      <c r="I109" s="172"/>
      <c r="J109" s="143"/>
    </row>
    <row r="110" spans="1:10" ht="15.75" thickBot="1">
      <c r="A110" s="227" t="s">
        <v>114</v>
      </c>
      <c r="B110" s="227"/>
      <c r="C110" s="227"/>
      <c r="D110" s="136"/>
      <c r="E110" s="15" t="s">
        <v>115</v>
      </c>
      <c r="F110" s="15"/>
      <c r="G110" s="15"/>
      <c r="H110" s="172"/>
      <c r="I110" s="172"/>
      <c r="J110" s="104"/>
    </row>
    <row r="111" spans="1:10" ht="15.75" thickBot="1">
      <c r="A111" s="255" t="s">
        <v>116</v>
      </c>
      <c r="B111" s="256"/>
      <c r="C111" s="256"/>
      <c r="D111" s="133"/>
      <c r="E111" s="21"/>
      <c r="F111" s="21"/>
      <c r="G111" s="49">
        <f>G112+G113</f>
        <v>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37" t="s">
        <v>130</v>
      </c>
      <c r="E112" s="18" t="s">
        <v>117</v>
      </c>
      <c r="F112" s="63"/>
      <c r="G112" s="63"/>
      <c r="H112" s="172"/>
      <c r="I112" s="172"/>
      <c r="J112" s="122"/>
    </row>
    <row r="113" spans="1:10">
      <c r="A113" s="231" t="s">
        <v>118</v>
      </c>
      <c r="B113" s="231"/>
      <c r="C113" s="231"/>
      <c r="D113" s="129" t="s">
        <v>131</v>
      </c>
      <c r="E113" s="10" t="s">
        <v>119</v>
      </c>
      <c r="F113" s="64"/>
      <c r="G113" s="63"/>
      <c r="H113" s="172"/>
      <c r="I113" s="172"/>
      <c r="J113" s="143"/>
    </row>
    <row r="114" spans="1:10" ht="15.75" thickBot="1">
      <c r="A114" s="250" t="s">
        <v>120</v>
      </c>
      <c r="B114" s="251"/>
      <c r="C114" s="251"/>
      <c r="D114" s="130"/>
      <c r="E114" s="15" t="s">
        <v>7</v>
      </c>
      <c r="F114" s="15">
        <v>1</v>
      </c>
      <c r="G114" s="15"/>
      <c r="H114" s="176"/>
      <c r="I114" s="172"/>
      <c r="J114" s="104"/>
    </row>
    <row r="115" spans="1:10" ht="15.75" thickBot="1">
      <c r="A115" s="252" t="s">
        <v>121</v>
      </c>
      <c r="B115" s="253"/>
      <c r="C115" s="253"/>
      <c r="D115" s="131"/>
      <c r="E115" s="24"/>
      <c r="F115" s="24"/>
      <c r="G115" s="56">
        <f>G10+G21+G32+G44+G57+G66+G90+G100+G111</f>
        <v>321.57399999999996</v>
      </c>
      <c r="H115" s="184"/>
      <c r="I115" s="184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132"/>
      <c r="E116" s="27"/>
      <c r="F116" s="27"/>
      <c r="G116" s="78">
        <v>8.4260000000000002</v>
      </c>
      <c r="H116" s="186"/>
      <c r="I116" s="192"/>
      <c r="J116" s="125"/>
    </row>
    <row r="117" spans="1:10" ht="15.75" thickBot="1">
      <c r="A117" s="255" t="s">
        <v>175</v>
      </c>
      <c r="B117" s="256"/>
      <c r="C117" s="256"/>
      <c r="D117" s="133"/>
      <c r="E117" s="28"/>
      <c r="F117" s="28"/>
      <c r="G117" s="56">
        <f>G115+G116</f>
        <v>329.99999999999994</v>
      </c>
      <c r="H117" s="188"/>
      <c r="I117" s="184">
        <f>I115+I116</f>
        <v>0</v>
      </c>
      <c r="J117" s="126"/>
    </row>
    <row r="118" spans="1:10">
      <c r="A118" s="1"/>
      <c r="B118" s="1"/>
      <c r="C118" s="1"/>
      <c r="D118" s="10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102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52.05+40.135+41.117</f>
        <v>133.30199999999999</v>
      </c>
    </row>
    <row r="124" spans="1:10" hidden="1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F3:J4"/>
    <mergeCell ref="A1:G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3:C5"/>
    <mergeCell ref="D3:D5"/>
    <mergeCell ref="E3:E5"/>
  </mergeCells>
  <pageMargins left="0.70866141732283472" right="0.31496062992125984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topLeftCell="A100" workbookViewId="0">
      <selection activeCell="A123" sqref="A123:XFD123"/>
    </sheetView>
  </sheetViews>
  <sheetFormatPr defaultRowHeight="15"/>
  <cols>
    <col min="3" max="3" width="22.5703125" customWidth="1"/>
    <col min="4" max="4" width="7.28515625" customWidth="1"/>
    <col min="5" max="5" width="8.5703125" customWidth="1"/>
    <col min="6" max="6" width="7.85546875" customWidth="1"/>
    <col min="7" max="7" width="10.7109375" customWidth="1"/>
    <col min="8" max="8" width="6.85546875" style="193" customWidth="1"/>
    <col min="9" max="9" width="10.42578125" style="193" customWidth="1"/>
    <col min="10" max="10" width="6" style="108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136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109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2.9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69" t="s">
        <v>133</v>
      </c>
    </row>
    <row r="6" spans="1:10">
      <c r="A6" s="237" t="s">
        <v>6</v>
      </c>
      <c r="B6" s="237"/>
      <c r="C6" s="237"/>
      <c r="D6" s="43"/>
      <c r="E6" s="3" t="s">
        <v>7</v>
      </c>
      <c r="F6" s="169">
        <v>1</v>
      </c>
      <c r="G6" s="3"/>
      <c r="H6" s="175"/>
      <c r="I6" s="175"/>
      <c r="J6" s="110"/>
    </row>
    <row r="7" spans="1:10">
      <c r="A7" s="237" t="s">
        <v>188</v>
      </c>
      <c r="B7" s="237"/>
      <c r="C7" s="237"/>
      <c r="D7" s="43"/>
      <c r="E7" s="3" t="s">
        <v>8</v>
      </c>
      <c r="F7" s="168">
        <v>3635.6</v>
      </c>
      <c r="G7" s="3"/>
      <c r="H7" s="175"/>
      <c r="I7" s="175"/>
      <c r="J7" s="110"/>
    </row>
    <row r="8" spans="1:10">
      <c r="A8" s="237" t="s">
        <v>182</v>
      </c>
      <c r="B8" s="237"/>
      <c r="C8" s="237"/>
      <c r="D8" s="43"/>
      <c r="E8" s="3" t="s">
        <v>9</v>
      </c>
      <c r="F8" s="169">
        <v>79</v>
      </c>
      <c r="G8" s="3"/>
      <c r="H8" s="175"/>
      <c r="I8" s="175"/>
      <c r="J8" s="110"/>
    </row>
    <row r="9" spans="1:10" ht="15.75" thickBot="1">
      <c r="A9" s="238" t="s">
        <v>10</v>
      </c>
      <c r="B9" s="238"/>
      <c r="C9" s="238"/>
      <c r="D9" s="44"/>
      <c r="E9" s="15" t="s">
        <v>11</v>
      </c>
      <c r="F9" s="15"/>
      <c r="G9" s="15"/>
      <c r="H9" s="176"/>
      <c r="I9" s="176"/>
      <c r="J9" s="111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3.0750000000000002</v>
      </c>
      <c r="H10" s="177"/>
      <c r="I10" s="177">
        <f t="shared" ref="I10" si="0">I11+I12+I14+I15+I16+I17+I18+I19+I20</f>
        <v>0</v>
      </c>
      <c r="J10" s="112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13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13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14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14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14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14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14"/>
    </row>
    <row r="18" spans="1:10">
      <c r="A18" s="231" t="s">
        <v>23</v>
      </c>
      <c r="B18" s="231"/>
      <c r="C18" s="231"/>
      <c r="D18" s="5"/>
      <c r="E18" s="10" t="s">
        <v>24</v>
      </c>
      <c r="F18" s="10"/>
      <c r="G18" s="10"/>
      <c r="H18" s="178"/>
      <c r="I18" s="178"/>
      <c r="J18" s="114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14"/>
    </row>
    <row r="20" spans="1:10" ht="15.75" thickBot="1">
      <c r="A20" s="227" t="s">
        <v>180</v>
      </c>
      <c r="B20" s="227"/>
      <c r="C20" s="227"/>
      <c r="D20" s="16"/>
      <c r="E20" s="15" t="s">
        <v>179</v>
      </c>
      <c r="F20" s="15"/>
      <c r="G20" s="15"/>
      <c r="H20" s="176"/>
      <c r="I20" s="176"/>
      <c r="J20" s="111"/>
    </row>
    <row r="21" spans="1:10" ht="15.75" thickBot="1">
      <c r="A21" s="228" t="s">
        <v>27</v>
      </c>
      <c r="B21" s="229"/>
      <c r="C21" s="229"/>
      <c r="D21" s="19"/>
      <c r="E21" s="34"/>
      <c r="F21" s="21"/>
      <c r="G21" s="21">
        <f>G22+G23+G24+G25+G26+G27+G28+G29+G30+G31</f>
        <v>272.74799999999999</v>
      </c>
      <c r="H21" s="177"/>
      <c r="I21" s="177">
        <f t="shared" ref="I21" si="1">I22+I23+I24+I25+I26+I27+I28+I29+I30+I31</f>
        <v>0</v>
      </c>
      <c r="J21" s="112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0.01</v>
      </c>
      <c r="G22" s="18">
        <v>5.8659999999999997</v>
      </c>
      <c r="H22" s="182"/>
      <c r="I22" s="182"/>
      <c r="J22" s="113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0.63</v>
      </c>
      <c r="H23" s="178"/>
      <c r="I23" s="178"/>
      <c r="J23" s="114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1.93</v>
      </c>
      <c r="H24" s="178"/>
      <c r="I24" s="178"/>
      <c r="J24" s="114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14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10"/>
      <c r="G26" s="48"/>
      <c r="H26" s="178"/>
      <c r="I26" s="178"/>
      <c r="J26" s="114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14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14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14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14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11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7.7480000000000002</v>
      </c>
      <c r="H32" s="177"/>
      <c r="I32" s="177">
        <f t="shared" ref="I32" si="2">I33+I34+I35+I36+I37+I38+I39+I40+I41+I42+I43</f>
        <v>0</v>
      </c>
      <c r="J32" s="112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0.02</v>
      </c>
      <c r="G33" s="18">
        <v>6.6180000000000003</v>
      </c>
      <c r="H33" s="182"/>
      <c r="I33" s="182"/>
      <c r="J33" s="113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14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14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13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14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13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14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14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14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14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11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28.884</v>
      </c>
      <c r="H44" s="177"/>
      <c r="I44" s="177">
        <f t="shared" ref="I44" si="3">I45+I46+I47+I48+I49+I50+I51+I52+I53+I54+I55+I56</f>
        <v>0</v>
      </c>
      <c r="J44" s="112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1.2E-2</v>
      </c>
      <c r="G45" s="18">
        <v>15.843999999999999</v>
      </c>
      <c r="H45" s="182"/>
      <c r="I45" s="182"/>
      <c r="J45" s="113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14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14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0.52</v>
      </c>
      <c r="H48" s="178"/>
      <c r="I48" s="178"/>
      <c r="J48" s="114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14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14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14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14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15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15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12.117000000000001</v>
      </c>
      <c r="H55" s="178"/>
      <c r="I55" s="178"/>
      <c r="J55" s="115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0.40300000000000002</v>
      </c>
      <c r="H56" s="176"/>
      <c r="I56" s="176"/>
      <c r="J56" s="111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77"/>
      <c r="I57" s="177">
        <f t="shared" ref="I57" si="4">I58+I59+I60+I61+I62+I63+I64+I65</f>
        <v>0</v>
      </c>
      <c r="J57" s="112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13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14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14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14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14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14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15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11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77"/>
      <c r="I66" s="177">
        <f t="shared" ref="I66" si="5">I67+I68+I69+I70+I71+I72+I73+I74+I75+I76+I77+I78+I79+I80+I81+I82+I83+I84+I85+I86+I87+I88+I89</f>
        <v>0</v>
      </c>
      <c r="J66" s="112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13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14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14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14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14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14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14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14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14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10"/>
      <c r="H76" s="178"/>
      <c r="I76" s="178"/>
      <c r="J76" s="114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14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14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14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10"/>
      <c r="H80" s="178"/>
      <c r="I80" s="178"/>
      <c r="J80" s="114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14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14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14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14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14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14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14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14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11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77"/>
      <c r="I90" s="177">
        <f t="shared" ref="I90" si="6">I91+I92+I93+I94+I95+I96+I97+I98+I99</f>
        <v>0</v>
      </c>
      <c r="J90" s="112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18"/>
      <c r="H91" s="182"/>
      <c r="I91" s="182"/>
      <c r="J91" s="113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14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14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14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14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14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14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14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11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7">I101+I102+I103+I104+I105+I106+I107+I108+I109+I110</f>
        <v>0</v>
      </c>
      <c r="J100" s="112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13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14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14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14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14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14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14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14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14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11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21">
        <f>G112+G113</f>
        <v>0</v>
      </c>
      <c r="H111" s="177"/>
      <c r="I111" s="177">
        <f t="shared" ref="I111" si="8">I112+I113</f>
        <v>0</v>
      </c>
      <c r="J111" s="112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13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10"/>
      <c r="H113" s="178"/>
      <c r="I113" s="178"/>
      <c r="J113" s="114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11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318.88499999999993</v>
      </c>
      <c r="H115" s="184"/>
      <c r="I115" s="184">
        <f>I10+I21+I32+I44+I57+I66+I90+I100+I111</f>
        <v>0</v>
      </c>
      <c r="J115" s="116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38">
        <v>21.114999999999998</v>
      </c>
      <c r="H116" s="186"/>
      <c r="I116" s="186"/>
      <c r="J116" s="117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339.99999999999994</v>
      </c>
      <c r="H117" s="188"/>
      <c r="I117" s="184">
        <f>I115+I116</f>
        <v>0</v>
      </c>
      <c r="J117" s="11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18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22"/>
      <c r="J119" s="119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120.218+82.183+84.804</f>
        <v>287.20500000000004</v>
      </c>
    </row>
    <row r="124" spans="1:10">
      <c r="G124" s="217"/>
    </row>
    <row r="125" spans="1:10">
      <c r="G125" s="151"/>
    </row>
  </sheetData>
  <mergeCells count="118">
    <mergeCell ref="F3:J4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F121:G121"/>
    <mergeCell ref="A1:H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</mergeCells>
  <pageMargins left="0.70866141732283472" right="0.19685039370078741" top="0.55118110236220474" bottom="0.55118110236220474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A123" sqref="A123:XFD123"/>
    </sheetView>
  </sheetViews>
  <sheetFormatPr defaultRowHeight="15"/>
  <cols>
    <col min="3" max="3" width="21" customWidth="1"/>
    <col min="4" max="4" width="7.28515625" customWidth="1"/>
    <col min="5" max="5" width="8.5703125" customWidth="1"/>
    <col min="6" max="6" width="7.85546875" customWidth="1"/>
    <col min="7" max="7" width="10.5703125" customWidth="1"/>
    <col min="8" max="9" width="10.28515625" style="193" customWidth="1"/>
    <col min="10" max="10" width="6.425781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138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6.45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43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43"/>
      <c r="E7" s="3" t="s">
        <v>8</v>
      </c>
      <c r="F7" s="168">
        <v>3563.7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43"/>
      <c r="E8" s="3" t="s">
        <v>9</v>
      </c>
      <c r="F8" s="169">
        <v>81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44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13.875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5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5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5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05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5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3.5999999999999997E-2</v>
      </c>
      <c r="G18" s="10">
        <v>10.8</v>
      </c>
      <c r="H18" s="178"/>
      <c r="I18" s="178"/>
      <c r="J18" s="105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5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272.63200000000001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0.01</v>
      </c>
      <c r="G22" s="18">
        <v>5.75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0.63</v>
      </c>
      <c r="H23" s="178"/>
      <c r="I23" s="178"/>
      <c r="J23" s="105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1.93</v>
      </c>
      <c r="H24" s="178"/>
      <c r="I24" s="178"/>
      <c r="J24" s="105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05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5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5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5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5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5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7.617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0.02</v>
      </c>
      <c r="G33" s="18">
        <v>6.4870000000000001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5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5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05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5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05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5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5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5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5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28.102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1.2E-2</v>
      </c>
      <c r="G45" s="18">
        <v>15.53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5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5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</v>
      </c>
      <c r="H48" s="178"/>
      <c r="I48" s="178"/>
      <c r="J48" s="105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5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5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5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5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5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5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11.877000000000001</v>
      </c>
      <c r="H55" s="178"/>
      <c r="I55" s="178"/>
      <c r="J55" s="105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0.39500000000000002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5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5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5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5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5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5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373.72899999999998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>
        <v>1</v>
      </c>
      <c r="G67" s="18">
        <v>372.22899999999998</v>
      </c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5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5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5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5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5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5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5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5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5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5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5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5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10"/>
      <c r="H80" s="178"/>
      <c r="I80" s="178"/>
      <c r="J80" s="105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5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5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5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5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5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5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5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5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18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5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5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5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5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5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5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5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77"/>
      <c r="I100" s="177">
        <f t="shared" ref="I100" si="1"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5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5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5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5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5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5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5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5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21">
        <f>G112+G113</f>
        <v>0</v>
      </c>
      <c r="H111" s="177"/>
      <c r="I111" s="177">
        <f t="shared" ref="I111" si="2"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10"/>
      <c r="H113" s="178"/>
      <c r="I113" s="178"/>
      <c r="J113" s="105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700.88499999999999</v>
      </c>
      <c r="H115" s="184"/>
      <c r="I115" s="184">
        <f t="shared" ref="I115" si="3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38">
        <v>19.114999999999998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720</v>
      </c>
      <c r="H117" s="184"/>
      <c r="I117" s="184">
        <f t="shared" ref="I117" si="4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6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122.672+83.866+86.429</f>
        <v>292.96699999999998</v>
      </c>
    </row>
    <row r="124" spans="1:10">
      <c r="G124" s="217"/>
    </row>
    <row r="125" spans="1:10">
      <c r="G125" s="151"/>
    </row>
  </sheetData>
  <mergeCells count="118">
    <mergeCell ref="F3:J4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F121:G121"/>
    <mergeCell ref="A1:H1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</mergeCells>
  <pageMargins left="0.47244094488188981" right="0.19685039370078741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topLeftCell="A106" workbookViewId="0">
      <selection activeCell="A123" sqref="A123:XFD123"/>
    </sheetView>
  </sheetViews>
  <sheetFormatPr defaultRowHeight="15"/>
  <cols>
    <col min="3" max="3" width="21.7109375" customWidth="1"/>
    <col min="4" max="4" width="7.28515625" customWidth="1"/>
    <col min="5" max="5" width="8.5703125" customWidth="1"/>
    <col min="6" max="6" width="9.140625" customWidth="1"/>
    <col min="7" max="7" width="11.5703125" customWidth="1"/>
    <col min="8" max="8" width="7.28515625" style="193" customWidth="1"/>
    <col min="9" max="9" width="11.28515625" style="193" customWidth="1"/>
    <col min="10" max="10" width="6.14062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139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1.6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46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46"/>
      <c r="E7" s="3" t="s">
        <v>8</v>
      </c>
      <c r="F7" s="168">
        <v>4257.8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46"/>
      <c r="E8" s="3" t="s">
        <v>9</v>
      </c>
      <c r="F8" s="169">
        <v>33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47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6.6750000000000007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5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5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5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05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5"/>
    </row>
    <row r="18" spans="1:10">
      <c r="A18" s="231" t="s">
        <v>23</v>
      </c>
      <c r="B18" s="231"/>
      <c r="C18" s="231"/>
      <c r="D18" s="5"/>
      <c r="E18" s="10" t="s">
        <v>24</v>
      </c>
      <c r="F18" s="10">
        <v>1.2E-2</v>
      </c>
      <c r="G18" s="10">
        <v>3.6</v>
      </c>
      <c r="H18" s="178"/>
      <c r="I18" s="178"/>
      <c r="J18" s="105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5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273.75200000000001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1.2999999999999999E-2</v>
      </c>
      <c r="G22" s="18">
        <v>6.87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0.63</v>
      </c>
      <c r="H23" s="178"/>
      <c r="I23" s="178"/>
      <c r="J23" s="105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1.93</v>
      </c>
      <c r="H24" s="178"/>
      <c r="I24" s="178"/>
      <c r="J24" s="105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05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5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5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5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5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5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8.8800000000000008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2.4E-2</v>
      </c>
      <c r="G33" s="18">
        <v>7.75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5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5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05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5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05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5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5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5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5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33.478000000000002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33">
        <v>1.2E-2</v>
      </c>
      <c r="G45" s="18">
        <v>18.555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5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5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0.26</v>
      </c>
      <c r="H48" s="178"/>
      <c r="I48" s="178"/>
      <c r="J48" s="105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5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5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5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5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5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5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14.191000000000001</v>
      </c>
      <c r="H55" s="178"/>
      <c r="I55" s="178"/>
      <c r="J55" s="105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0.47199999999999998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5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5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5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5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5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5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5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5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5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5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5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5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5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5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5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5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5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5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10"/>
      <c r="H80" s="178"/>
      <c r="I80" s="178"/>
      <c r="J80" s="105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5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5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5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5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5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5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5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5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5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5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5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5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5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5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5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5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5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5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5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5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5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5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5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5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332.786</v>
      </c>
      <c r="H115" s="184"/>
      <c r="I115" s="184">
        <f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38">
        <v>27.213999999999999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360</v>
      </c>
      <c r="H117" s="188"/>
      <c r="I117" s="184">
        <f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19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77.172+52.537+58.012</f>
        <v>187.721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9685039370078741" top="0.55118110236220474" bottom="0.55118110236220474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5"/>
  <sheetViews>
    <sheetView topLeftCell="A103" workbookViewId="0">
      <selection activeCell="A123" sqref="A123:XFD123"/>
    </sheetView>
  </sheetViews>
  <sheetFormatPr defaultRowHeight="15"/>
  <cols>
    <col min="3" max="3" width="22.140625" customWidth="1"/>
    <col min="4" max="4" width="7.28515625" customWidth="1"/>
    <col min="5" max="5" width="8.5703125" customWidth="1"/>
    <col min="6" max="6" width="8.42578125" customWidth="1"/>
    <col min="7" max="7" width="10.42578125" customWidth="1"/>
    <col min="8" max="8" width="7.28515625" style="193" customWidth="1"/>
    <col min="9" max="9" width="10.85546875" style="193" customWidth="1"/>
    <col min="10" max="10" width="5.7109375" style="103" customWidth="1"/>
    <col min="11" max="11" width="8.85546875" style="103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140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0.45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46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46"/>
      <c r="E7" s="3" t="s">
        <v>8</v>
      </c>
      <c r="F7" s="168">
        <v>3736.1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46"/>
      <c r="E8" s="3" t="s">
        <v>9</v>
      </c>
      <c r="F8" s="169">
        <v>77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47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3.0750000000000002</v>
      </c>
      <c r="H10" s="177"/>
      <c r="I10" s="177">
        <f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/>
      <c r="G18" s="10"/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56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272.81</v>
      </c>
      <c r="H21" s="179"/>
      <c r="I21" s="177">
        <f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0.01</v>
      </c>
      <c r="G22" s="18">
        <v>6.0279999999999996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0.63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1.83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7.931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2.1000000000000001E-2</v>
      </c>
      <c r="G33" s="18">
        <v>6.8010000000000002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29.47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1.0999999999999999E-2</v>
      </c>
      <c r="G45" s="18">
        <v>16.282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0.32200000000000001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12.452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0.41399999999999998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170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1.5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/>
      <c r="G76" s="48"/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10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169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3.5710000000000002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1">
      <c r="A113" s="231" t="s">
        <v>118</v>
      </c>
      <c r="B113" s="231"/>
      <c r="C113" s="231"/>
      <c r="D113" s="5" t="s">
        <v>131</v>
      </c>
      <c r="E113" s="10" t="s">
        <v>119</v>
      </c>
      <c r="F113" s="10">
        <v>10</v>
      </c>
      <c r="G113" s="48">
        <v>3.5710000000000002</v>
      </c>
      <c r="H113" s="178"/>
      <c r="I113" s="178"/>
      <c r="J113" s="107"/>
    </row>
    <row r="114" spans="1:11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1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323.28699999999992</v>
      </c>
      <c r="H115" s="184"/>
      <c r="I115" s="184">
        <f>I10+I21+I32+I44+I57+I66+I90+I100+I111</f>
        <v>0</v>
      </c>
      <c r="J115" s="121"/>
    </row>
    <row r="116" spans="1:11" ht="15.75" thickBot="1">
      <c r="A116" s="254" t="s">
        <v>122</v>
      </c>
      <c r="B116" s="254"/>
      <c r="C116" s="254"/>
      <c r="D116" s="26"/>
      <c r="E116" s="27"/>
      <c r="F116" s="27"/>
      <c r="G116" s="38">
        <v>26.713000000000001</v>
      </c>
      <c r="H116" s="186"/>
      <c r="I116" s="186"/>
      <c r="J116" s="125"/>
    </row>
    <row r="117" spans="1:11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349.99999999999994</v>
      </c>
      <c r="H117" s="188"/>
      <c r="I117" s="184">
        <f>I115+I116</f>
        <v>0</v>
      </c>
      <c r="J117" s="126"/>
    </row>
    <row r="118" spans="1:11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1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1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  <c r="K121"/>
    </row>
    <row r="123" spans="1:11" hidden="1">
      <c r="G123" s="216">
        <f>123.625+84.498+87.47</f>
        <v>295.59299999999996</v>
      </c>
    </row>
    <row r="124" spans="1:11">
      <c r="G124" s="217"/>
    </row>
    <row r="125" spans="1:11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9685039370078741" top="0.55118110236220474" bottom="0.55118110236220474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5"/>
  <sheetViews>
    <sheetView topLeftCell="A103" workbookViewId="0">
      <selection activeCell="A123" sqref="A123:XFD123"/>
    </sheetView>
  </sheetViews>
  <sheetFormatPr defaultRowHeight="15"/>
  <cols>
    <col min="3" max="3" width="23.140625" customWidth="1"/>
    <col min="4" max="4" width="7.28515625" customWidth="1"/>
    <col min="5" max="5" width="8.5703125" customWidth="1"/>
    <col min="6" max="6" width="8.140625" customWidth="1"/>
    <col min="7" max="7" width="10.42578125" customWidth="1"/>
    <col min="8" max="8" width="6.7109375" style="193" customWidth="1"/>
    <col min="9" max="9" width="10.5703125" style="193" customWidth="1"/>
    <col min="10" max="10" width="5.7109375" style="103" customWidth="1"/>
  </cols>
  <sheetData>
    <row r="1" spans="1:10" ht="18">
      <c r="A1" s="236" t="s">
        <v>183</v>
      </c>
      <c r="B1" s="236"/>
      <c r="C1" s="236"/>
      <c r="D1" s="236"/>
      <c r="E1" s="236"/>
      <c r="F1" s="236"/>
      <c r="G1" s="236"/>
      <c r="H1" s="236"/>
      <c r="I1" s="194" t="s">
        <v>141</v>
      </c>
    </row>
    <row r="2" spans="1:10">
      <c r="A2" s="42"/>
      <c r="B2" s="42"/>
      <c r="C2" s="42"/>
      <c r="D2" s="42"/>
      <c r="E2" s="42"/>
      <c r="F2" s="42"/>
      <c r="G2" s="42"/>
      <c r="H2" s="173"/>
      <c r="I2" s="173"/>
      <c r="J2" s="97"/>
    </row>
    <row r="3" spans="1:10" ht="14.45" customHeight="1">
      <c r="A3" s="242" t="s">
        <v>0</v>
      </c>
      <c r="B3" s="242"/>
      <c r="C3" s="242"/>
      <c r="D3" s="263" t="s">
        <v>1</v>
      </c>
      <c r="E3" s="242" t="s">
        <v>2</v>
      </c>
      <c r="F3" s="235" t="s">
        <v>123</v>
      </c>
      <c r="G3" s="235"/>
      <c r="H3" s="235"/>
      <c r="I3" s="235"/>
      <c r="J3" s="235"/>
    </row>
    <row r="4" spans="1:10" ht="20.45" customHeight="1">
      <c r="A4" s="242"/>
      <c r="B4" s="242"/>
      <c r="C4" s="242"/>
      <c r="D4" s="264"/>
      <c r="E4" s="242"/>
      <c r="F4" s="235"/>
      <c r="G4" s="235"/>
      <c r="H4" s="235"/>
      <c r="I4" s="235"/>
      <c r="J4" s="235"/>
    </row>
    <row r="5" spans="1:10" ht="75" customHeight="1">
      <c r="A5" s="242"/>
      <c r="B5" s="242"/>
      <c r="C5" s="242"/>
      <c r="D5" s="265"/>
      <c r="E5" s="242"/>
      <c r="F5" s="2" t="s">
        <v>3</v>
      </c>
      <c r="G5" s="2" t="s">
        <v>4</v>
      </c>
      <c r="H5" s="174" t="s">
        <v>5</v>
      </c>
      <c r="I5" s="174" t="s">
        <v>166</v>
      </c>
      <c r="J5" s="40" t="s">
        <v>133</v>
      </c>
    </row>
    <row r="6" spans="1:10">
      <c r="A6" s="237" t="s">
        <v>6</v>
      </c>
      <c r="B6" s="237"/>
      <c r="C6" s="237"/>
      <c r="D6" s="46"/>
      <c r="E6" s="3" t="s">
        <v>7</v>
      </c>
      <c r="F6" s="169">
        <v>1</v>
      </c>
      <c r="G6" s="3"/>
      <c r="H6" s="175"/>
      <c r="I6" s="175"/>
      <c r="J6" s="120"/>
    </row>
    <row r="7" spans="1:10">
      <c r="A7" s="237" t="s">
        <v>188</v>
      </c>
      <c r="B7" s="237"/>
      <c r="C7" s="237"/>
      <c r="D7" s="46"/>
      <c r="E7" s="3" t="s">
        <v>8</v>
      </c>
      <c r="F7" s="168">
        <v>3723.8</v>
      </c>
      <c r="G7" s="3"/>
      <c r="H7" s="175"/>
      <c r="I7" s="175"/>
      <c r="J7" s="120"/>
    </row>
    <row r="8" spans="1:10">
      <c r="A8" s="237" t="s">
        <v>182</v>
      </c>
      <c r="B8" s="237"/>
      <c r="C8" s="237"/>
      <c r="D8" s="46"/>
      <c r="E8" s="3" t="s">
        <v>9</v>
      </c>
      <c r="F8" s="169">
        <v>81</v>
      </c>
      <c r="G8" s="3"/>
      <c r="H8" s="175"/>
      <c r="I8" s="175"/>
      <c r="J8" s="120"/>
    </row>
    <row r="9" spans="1:10" ht="15.75" thickBot="1">
      <c r="A9" s="238" t="s">
        <v>10</v>
      </c>
      <c r="B9" s="238"/>
      <c r="C9" s="238"/>
      <c r="D9" s="47"/>
      <c r="E9" s="15" t="s">
        <v>11</v>
      </c>
      <c r="F9" s="15"/>
      <c r="G9" s="15"/>
      <c r="H9" s="176"/>
      <c r="I9" s="176"/>
      <c r="J9" s="104"/>
    </row>
    <row r="10" spans="1:10" ht="15.75" thickBot="1">
      <c r="A10" s="239" t="s">
        <v>12</v>
      </c>
      <c r="B10" s="240"/>
      <c r="C10" s="241"/>
      <c r="D10" s="28"/>
      <c r="E10" s="21" t="s">
        <v>13</v>
      </c>
      <c r="F10" s="21"/>
      <c r="G10" s="21">
        <f>G11+G12+G14+G15+G16+G17+G18+G19+G20</f>
        <v>3.0750000000000002</v>
      </c>
      <c r="H10" s="177"/>
      <c r="I10" s="177">
        <f t="shared" ref="I10" si="0">I11+I12+I14+I15+I16+I17+I18+I19+I20</f>
        <v>0</v>
      </c>
      <c r="J10" s="121"/>
    </row>
    <row r="11" spans="1:10">
      <c r="A11" s="230" t="s">
        <v>14</v>
      </c>
      <c r="B11" s="230"/>
      <c r="C11" s="230"/>
      <c r="D11" s="17" t="s">
        <v>124</v>
      </c>
      <c r="E11" s="18" t="s">
        <v>13</v>
      </c>
      <c r="F11" s="18"/>
      <c r="G11" s="18"/>
      <c r="H11" s="182"/>
      <c r="I11" s="182"/>
      <c r="J11" s="122"/>
    </row>
    <row r="12" spans="1:10">
      <c r="A12" s="230" t="s">
        <v>15</v>
      </c>
      <c r="B12" s="230"/>
      <c r="C12" s="230"/>
      <c r="D12" s="17"/>
      <c r="E12" s="18" t="s">
        <v>13</v>
      </c>
      <c r="F12" s="18"/>
      <c r="G12" s="18"/>
      <c r="H12" s="182"/>
      <c r="I12" s="182"/>
      <c r="J12" s="122"/>
    </row>
    <row r="13" spans="1:10">
      <c r="A13" s="231" t="s">
        <v>16</v>
      </c>
      <c r="B13" s="231"/>
      <c r="C13" s="231"/>
      <c r="D13" s="5"/>
      <c r="E13" s="10" t="s">
        <v>13</v>
      </c>
      <c r="F13" s="10"/>
      <c r="G13" s="10"/>
      <c r="H13" s="178"/>
      <c r="I13" s="178"/>
      <c r="J13" s="107"/>
    </row>
    <row r="14" spans="1:10">
      <c r="A14" s="231" t="s">
        <v>17</v>
      </c>
      <c r="B14" s="231"/>
      <c r="C14" s="231"/>
      <c r="D14" s="5"/>
      <c r="E14" s="10" t="s">
        <v>18</v>
      </c>
      <c r="F14" s="10"/>
      <c r="G14" s="10"/>
      <c r="H14" s="178"/>
      <c r="I14" s="178"/>
      <c r="J14" s="107"/>
    </row>
    <row r="15" spans="1:10">
      <c r="A15" s="231" t="s">
        <v>19</v>
      </c>
      <c r="B15" s="231"/>
      <c r="C15" s="231"/>
      <c r="D15" s="5" t="s">
        <v>125</v>
      </c>
      <c r="E15" s="10" t="s">
        <v>7</v>
      </c>
      <c r="F15" s="10">
        <v>1</v>
      </c>
      <c r="G15" s="10">
        <v>2.0550000000000002</v>
      </c>
      <c r="H15" s="178"/>
      <c r="I15" s="178"/>
      <c r="J15" s="107"/>
    </row>
    <row r="16" spans="1:10">
      <c r="A16" s="231" t="s">
        <v>20</v>
      </c>
      <c r="B16" s="231"/>
      <c r="C16" s="231"/>
      <c r="D16" s="5" t="s">
        <v>124</v>
      </c>
      <c r="E16" s="10" t="s">
        <v>21</v>
      </c>
      <c r="F16" s="10">
        <v>1</v>
      </c>
      <c r="G16" s="48">
        <v>1.02</v>
      </c>
      <c r="H16" s="178"/>
      <c r="I16" s="178"/>
      <c r="J16" s="107"/>
    </row>
    <row r="17" spans="1:10">
      <c r="A17" s="231" t="s">
        <v>22</v>
      </c>
      <c r="B17" s="231"/>
      <c r="C17" s="231"/>
      <c r="D17" s="5"/>
      <c r="E17" s="10" t="s">
        <v>18</v>
      </c>
      <c r="F17" s="10"/>
      <c r="G17" s="10"/>
      <c r="H17" s="178"/>
      <c r="I17" s="178"/>
      <c r="J17" s="107"/>
    </row>
    <row r="18" spans="1:10">
      <c r="A18" s="231" t="s">
        <v>23</v>
      </c>
      <c r="B18" s="231"/>
      <c r="C18" s="231"/>
      <c r="D18" s="5"/>
      <c r="E18" s="10" t="s">
        <v>24</v>
      </c>
      <c r="F18" s="10"/>
      <c r="G18" s="10"/>
      <c r="H18" s="178"/>
      <c r="I18" s="178"/>
      <c r="J18" s="107"/>
    </row>
    <row r="19" spans="1:10">
      <c r="A19" s="231" t="s">
        <v>25</v>
      </c>
      <c r="B19" s="231"/>
      <c r="C19" s="231"/>
      <c r="D19" s="5"/>
      <c r="E19" s="10" t="s">
        <v>24</v>
      </c>
      <c r="F19" s="10"/>
      <c r="G19" s="10"/>
      <c r="H19" s="178"/>
      <c r="I19" s="178"/>
      <c r="J19" s="107"/>
    </row>
    <row r="20" spans="1:10" ht="15.75" thickBot="1">
      <c r="A20" s="227" t="s">
        <v>180</v>
      </c>
      <c r="B20" s="227"/>
      <c r="C20" s="227"/>
      <c r="D20" s="16"/>
      <c r="E20" s="15" t="s">
        <v>26</v>
      </c>
      <c r="F20" s="15"/>
      <c r="G20" s="15"/>
      <c r="H20" s="176"/>
      <c r="I20" s="176"/>
      <c r="J20" s="104"/>
    </row>
    <row r="21" spans="1:10" ht="15.75" thickBot="1">
      <c r="A21" s="228" t="s">
        <v>27</v>
      </c>
      <c r="B21" s="229"/>
      <c r="C21" s="229"/>
      <c r="D21" s="19"/>
      <c r="E21" s="34"/>
      <c r="F21" s="34"/>
      <c r="G21" s="21">
        <f>G22+G23+G24+G25+G26+G27+G28+G29+G30+G31</f>
        <v>272.86</v>
      </c>
      <c r="H21" s="177"/>
      <c r="I21" s="177">
        <f t="shared" ref="I21" si="1">I22+I23+I24+I25+I26+I27+I28+I29+I30+I31</f>
        <v>0</v>
      </c>
      <c r="J21" s="123"/>
    </row>
    <row r="22" spans="1:10">
      <c r="A22" s="230" t="s">
        <v>28</v>
      </c>
      <c r="B22" s="230"/>
      <c r="C22" s="230"/>
      <c r="D22" s="17" t="s">
        <v>125</v>
      </c>
      <c r="E22" s="18" t="s">
        <v>24</v>
      </c>
      <c r="F22" s="33">
        <v>0.01</v>
      </c>
      <c r="G22" s="18">
        <v>6.008</v>
      </c>
      <c r="H22" s="182"/>
      <c r="I22" s="182"/>
      <c r="J22" s="122"/>
    </row>
    <row r="23" spans="1:10">
      <c r="A23" s="231" t="s">
        <v>29</v>
      </c>
      <c r="B23" s="231"/>
      <c r="C23" s="231"/>
      <c r="D23" s="5" t="s">
        <v>126</v>
      </c>
      <c r="E23" s="10" t="s">
        <v>7</v>
      </c>
      <c r="F23" s="10">
        <v>1</v>
      </c>
      <c r="G23" s="48">
        <v>0.65</v>
      </c>
      <c r="H23" s="178"/>
      <c r="I23" s="178"/>
      <c r="J23" s="107"/>
    </row>
    <row r="24" spans="1:10">
      <c r="A24" s="231" t="s">
        <v>30</v>
      </c>
      <c r="B24" s="231"/>
      <c r="C24" s="231"/>
      <c r="D24" s="5" t="s">
        <v>127</v>
      </c>
      <c r="E24" s="10" t="s">
        <v>7</v>
      </c>
      <c r="F24" s="10">
        <v>1</v>
      </c>
      <c r="G24" s="48">
        <v>1.88</v>
      </c>
      <c r="H24" s="178"/>
      <c r="I24" s="178"/>
      <c r="J24" s="107"/>
    </row>
    <row r="25" spans="1:10">
      <c r="A25" s="231" t="s">
        <v>189</v>
      </c>
      <c r="B25" s="231"/>
      <c r="C25" s="231"/>
      <c r="D25" s="5" t="s">
        <v>128</v>
      </c>
      <c r="E25" s="10" t="s">
        <v>7</v>
      </c>
      <c r="F25" s="10">
        <v>1</v>
      </c>
      <c r="G25" s="10">
        <v>0.32200000000000001</v>
      </c>
      <c r="H25" s="178"/>
      <c r="I25" s="178"/>
      <c r="J25" s="107"/>
    </row>
    <row r="26" spans="1:10">
      <c r="A26" s="231" t="s">
        <v>31</v>
      </c>
      <c r="B26" s="231"/>
      <c r="C26" s="231"/>
      <c r="D26" s="5" t="s">
        <v>125</v>
      </c>
      <c r="E26" s="10" t="s">
        <v>24</v>
      </c>
      <c r="F26" s="48"/>
      <c r="G26" s="48"/>
      <c r="H26" s="178"/>
      <c r="I26" s="178"/>
      <c r="J26" s="107"/>
    </row>
    <row r="27" spans="1:10">
      <c r="A27" s="231" t="s">
        <v>32</v>
      </c>
      <c r="B27" s="231"/>
      <c r="C27" s="231"/>
      <c r="D27" s="5"/>
      <c r="E27" s="10" t="s">
        <v>24</v>
      </c>
      <c r="F27" s="10"/>
      <c r="G27" s="10"/>
      <c r="H27" s="178"/>
      <c r="I27" s="178"/>
      <c r="J27" s="107"/>
    </row>
    <row r="28" spans="1:10">
      <c r="A28" s="231" t="s">
        <v>33</v>
      </c>
      <c r="B28" s="231"/>
      <c r="C28" s="231"/>
      <c r="D28" s="5"/>
      <c r="E28" s="10" t="s">
        <v>34</v>
      </c>
      <c r="F28" s="10"/>
      <c r="G28" s="10"/>
      <c r="H28" s="178"/>
      <c r="I28" s="178"/>
      <c r="J28" s="107"/>
    </row>
    <row r="29" spans="1:10">
      <c r="A29" s="226" t="s">
        <v>35</v>
      </c>
      <c r="B29" s="226"/>
      <c r="C29" s="226"/>
      <c r="D29" s="6"/>
      <c r="E29" s="10" t="s">
        <v>7</v>
      </c>
      <c r="F29" s="10"/>
      <c r="G29" s="10"/>
      <c r="H29" s="178"/>
      <c r="I29" s="178"/>
      <c r="J29" s="107"/>
    </row>
    <row r="30" spans="1:10">
      <c r="A30" s="226" t="s">
        <v>36</v>
      </c>
      <c r="B30" s="226"/>
      <c r="C30" s="226"/>
      <c r="D30" s="6"/>
      <c r="E30" s="10" t="s">
        <v>24</v>
      </c>
      <c r="F30" s="10"/>
      <c r="G30" s="10"/>
      <c r="H30" s="178"/>
      <c r="I30" s="178"/>
      <c r="J30" s="107"/>
    </row>
    <row r="31" spans="1:10" ht="15.75" thickBot="1">
      <c r="A31" s="227" t="s">
        <v>37</v>
      </c>
      <c r="B31" s="227"/>
      <c r="C31" s="227"/>
      <c r="D31" s="16"/>
      <c r="E31" s="15" t="s">
        <v>7</v>
      </c>
      <c r="F31" s="15">
        <v>1</v>
      </c>
      <c r="G31" s="215">
        <v>264</v>
      </c>
      <c r="H31" s="176"/>
      <c r="I31" s="176"/>
      <c r="J31" s="104"/>
    </row>
    <row r="32" spans="1:10" ht="15.75" thickBot="1">
      <c r="A32" s="228" t="s">
        <v>38</v>
      </c>
      <c r="B32" s="229"/>
      <c r="C32" s="229"/>
      <c r="D32" s="19"/>
      <c r="E32" s="20"/>
      <c r="F32" s="20"/>
      <c r="G32" s="21">
        <f>G33+G34+G35+G36+G37+G38+G39+G40+G41+G42+G43</f>
        <v>7.9079999999999995</v>
      </c>
      <c r="H32" s="181"/>
      <c r="I32" s="177">
        <f>I33+I34+I35+I36+I37+I38+I39+I40+I41+I42+I43</f>
        <v>0</v>
      </c>
      <c r="J32" s="124"/>
    </row>
    <row r="33" spans="1:10">
      <c r="A33" s="230" t="s">
        <v>39</v>
      </c>
      <c r="B33" s="230"/>
      <c r="C33" s="230"/>
      <c r="D33" s="17" t="s">
        <v>125</v>
      </c>
      <c r="E33" s="18" t="s">
        <v>24</v>
      </c>
      <c r="F33" s="18">
        <v>2.1000000000000001E-2</v>
      </c>
      <c r="G33" s="18">
        <v>6.7779999999999996</v>
      </c>
      <c r="H33" s="182"/>
      <c r="I33" s="182"/>
      <c r="J33" s="122"/>
    </row>
    <row r="34" spans="1:10">
      <c r="A34" s="226" t="s">
        <v>40</v>
      </c>
      <c r="B34" s="226"/>
      <c r="C34" s="226"/>
      <c r="D34" s="6"/>
      <c r="E34" s="10" t="s">
        <v>7</v>
      </c>
      <c r="F34" s="10"/>
      <c r="G34" s="10"/>
      <c r="H34" s="178"/>
      <c r="I34" s="178"/>
      <c r="J34" s="107"/>
    </row>
    <row r="35" spans="1:10">
      <c r="A35" s="231" t="s">
        <v>41</v>
      </c>
      <c r="B35" s="231"/>
      <c r="C35" s="231"/>
      <c r="D35" s="5"/>
      <c r="E35" s="10" t="s">
        <v>24</v>
      </c>
      <c r="F35" s="10"/>
      <c r="G35" s="10"/>
      <c r="H35" s="178"/>
      <c r="I35" s="178"/>
      <c r="J35" s="107"/>
    </row>
    <row r="36" spans="1:10">
      <c r="A36" s="231" t="s">
        <v>42</v>
      </c>
      <c r="B36" s="231"/>
      <c r="C36" s="231"/>
      <c r="D36" s="5" t="s">
        <v>126</v>
      </c>
      <c r="E36" s="10" t="s">
        <v>7</v>
      </c>
      <c r="F36" s="10">
        <v>1</v>
      </c>
      <c r="G36" s="48">
        <v>0.57999999999999996</v>
      </c>
      <c r="H36" s="178"/>
      <c r="I36" s="178"/>
      <c r="J36" s="107"/>
    </row>
    <row r="37" spans="1:10">
      <c r="A37" s="231" t="s">
        <v>134</v>
      </c>
      <c r="B37" s="231"/>
      <c r="C37" s="231"/>
      <c r="D37" s="5"/>
      <c r="E37" s="10" t="s">
        <v>24</v>
      </c>
      <c r="F37" s="10"/>
      <c r="G37" s="10"/>
      <c r="H37" s="178"/>
      <c r="I37" s="178"/>
      <c r="J37" s="107"/>
    </row>
    <row r="38" spans="1:10">
      <c r="A38" s="231" t="s">
        <v>43</v>
      </c>
      <c r="B38" s="231"/>
      <c r="C38" s="231"/>
      <c r="D38" s="5" t="s">
        <v>126</v>
      </c>
      <c r="E38" s="10" t="s">
        <v>7</v>
      </c>
      <c r="F38" s="10">
        <v>1</v>
      </c>
      <c r="G38" s="48">
        <v>0.55000000000000004</v>
      </c>
      <c r="H38" s="178"/>
      <c r="I38" s="178"/>
      <c r="J38" s="107"/>
    </row>
    <row r="39" spans="1:10">
      <c r="A39" s="231" t="s">
        <v>44</v>
      </c>
      <c r="B39" s="231"/>
      <c r="C39" s="231"/>
      <c r="D39" s="5"/>
      <c r="E39" s="10" t="s">
        <v>24</v>
      </c>
      <c r="F39" s="10"/>
      <c r="G39" s="10"/>
      <c r="H39" s="178"/>
      <c r="I39" s="178"/>
      <c r="J39" s="107"/>
    </row>
    <row r="40" spans="1:10">
      <c r="A40" s="231" t="s">
        <v>45</v>
      </c>
      <c r="B40" s="231"/>
      <c r="C40" s="231"/>
      <c r="D40" s="5"/>
      <c r="E40" s="10" t="s">
        <v>24</v>
      </c>
      <c r="F40" s="10"/>
      <c r="G40" s="10"/>
      <c r="H40" s="178"/>
      <c r="I40" s="178"/>
      <c r="J40" s="107"/>
    </row>
    <row r="41" spans="1:10">
      <c r="A41" s="231" t="s">
        <v>46</v>
      </c>
      <c r="B41" s="231"/>
      <c r="C41" s="231"/>
      <c r="D41" s="5"/>
      <c r="E41" s="10" t="s">
        <v>34</v>
      </c>
      <c r="F41" s="10"/>
      <c r="G41" s="10"/>
      <c r="H41" s="178"/>
      <c r="I41" s="178"/>
      <c r="J41" s="107"/>
    </row>
    <row r="42" spans="1:10">
      <c r="A42" s="231" t="s">
        <v>47</v>
      </c>
      <c r="B42" s="231"/>
      <c r="C42" s="231"/>
      <c r="D42" s="5"/>
      <c r="E42" s="10" t="s">
        <v>34</v>
      </c>
      <c r="F42" s="10"/>
      <c r="G42" s="10"/>
      <c r="H42" s="178"/>
      <c r="I42" s="178"/>
      <c r="J42" s="107"/>
    </row>
    <row r="43" spans="1:10" ht="15.75" thickBot="1">
      <c r="A43" s="227" t="s">
        <v>48</v>
      </c>
      <c r="B43" s="227"/>
      <c r="C43" s="227"/>
      <c r="D43" s="16"/>
      <c r="E43" s="15" t="s">
        <v>7</v>
      </c>
      <c r="F43" s="15"/>
      <c r="G43" s="15"/>
      <c r="H43" s="176"/>
      <c r="I43" s="176"/>
      <c r="J43" s="104"/>
    </row>
    <row r="44" spans="1:10" ht="15.75" thickBot="1">
      <c r="A44" s="228" t="s">
        <v>49</v>
      </c>
      <c r="B44" s="229"/>
      <c r="C44" s="229"/>
      <c r="D44" s="19"/>
      <c r="E44" s="20"/>
      <c r="F44" s="20"/>
      <c r="G44" s="21">
        <f>G45+G46+G47+G48+G49+G50+G51+G52+G53+G54+G55+G56</f>
        <v>29.373999999999999</v>
      </c>
      <c r="H44" s="181"/>
      <c r="I44" s="177">
        <f>I45+I46+I47+I48+I49+I50+I51+I52+I53+I54+I55+I56</f>
        <v>0</v>
      </c>
      <c r="J44" s="124"/>
    </row>
    <row r="45" spans="1:10">
      <c r="A45" s="246" t="s">
        <v>50</v>
      </c>
      <c r="B45" s="246"/>
      <c r="C45" s="246"/>
      <c r="D45" s="32" t="s">
        <v>125</v>
      </c>
      <c r="E45" s="18" t="s">
        <v>24</v>
      </c>
      <c r="F45" s="18">
        <v>0.01</v>
      </c>
      <c r="G45" s="18">
        <v>16.228000000000002</v>
      </c>
      <c r="H45" s="182"/>
      <c r="I45" s="182"/>
      <c r="J45" s="122"/>
    </row>
    <row r="46" spans="1:10" ht="15" customHeight="1">
      <c r="A46" s="232" t="s">
        <v>51</v>
      </c>
      <c r="B46" s="232"/>
      <c r="C46" s="232"/>
      <c r="D46" s="7"/>
      <c r="E46" s="10" t="s">
        <v>7</v>
      </c>
      <c r="F46" s="10"/>
      <c r="G46" s="10"/>
      <c r="H46" s="178"/>
      <c r="I46" s="178"/>
      <c r="J46" s="107"/>
    </row>
    <row r="47" spans="1:10" ht="17.25" customHeight="1">
      <c r="A47" s="231" t="s">
        <v>52</v>
      </c>
      <c r="B47" s="231"/>
      <c r="C47" s="231"/>
      <c r="D47" s="5"/>
      <c r="E47" s="10" t="s">
        <v>24</v>
      </c>
      <c r="F47" s="10"/>
      <c r="G47" s="10"/>
      <c r="H47" s="178"/>
      <c r="I47" s="178"/>
      <c r="J47" s="107"/>
    </row>
    <row r="48" spans="1:10">
      <c r="A48" s="232" t="s">
        <v>53</v>
      </c>
      <c r="B48" s="232"/>
      <c r="C48" s="232"/>
      <c r="D48" s="7" t="s">
        <v>126</v>
      </c>
      <c r="E48" s="10" t="s">
        <v>7</v>
      </c>
      <c r="F48" s="10">
        <v>1</v>
      </c>
      <c r="G48" s="48">
        <v>0.32200000000000001</v>
      </c>
      <c r="H48" s="178"/>
      <c r="I48" s="178"/>
      <c r="J48" s="107"/>
    </row>
    <row r="49" spans="1:10">
      <c r="A49" s="232" t="s">
        <v>54</v>
      </c>
      <c r="B49" s="232"/>
      <c r="C49" s="232"/>
      <c r="D49" s="7"/>
      <c r="E49" s="10" t="s">
        <v>24</v>
      </c>
      <c r="F49" s="10"/>
      <c r="G49" s="10"/>
      <c r="H49" s="178"/>
      <c r="I49" s="178"/>
      <c r="J49" s="107"/>
    </row>
    <row r="50" spans="1:10" ht="24.75" customHeight="1">
      <c r="A50" s="232" t="s">
        <v>55</v>
      </c>
      <c r="B50" s="232"/>
      <c r="C50" s="232"/>
      <c r="D50" s="7"/>
      <c r="E50" s="10" t="s">
        <v>56</v>
      </c>
      <c r="F50" s="10"/>
      <c r="G50" s="10"/>
      <c r="H50" s="178"/>
      <c r="I50" s="178"/>
      <c r="J50" s="107"/>
    </row>
    <row r="51" spans="1:10" ht="25.5" customHeight="1">
      <c r="A51" s="232" t="s">
        <v>57</v>
      </c>
      <c r="B51" s="232"/>
      <c r="C51" s="232"/>
      <c r="D51" s="7"/>
      <c r="E51" s="10" t="s">
        <v>58</v>
      </c>
      <c r="F51" s="10"/>
      <c r="G51" s="10"/>
      <c r="H51" s="178"/>
      <c r="I51" s="178"/>
      <c r="J51" s="107"/>
    </row>
    <row r="52" spans="1:10" ht="24" customHeight="1">
      <c r="A52" s="232" t="s">
        <v>59</v>
      </c>
      <c r="B52" s="232"/>
      <c r="C52" s="232"/>
      <c r="D52" s="7"/>
      <c r="E52" s="10" t="s">
        <v>7</v>
      </c>
      <c r="F52" s="10"/>
      <c r="G52" s="10"/>
      <c r="H52" s="178"/>
      <c r="I52" s="178"/>
      <c r="J52" s="107"/>
    </row>
    <row r="53" spans="1:10">
      <c r="A53" s="234" t="s">
        <v>60</v>
      </c>
      <c r="B53" s="234"/>
      <c r="C53" s="234"/>
      <c r="D53" s="8" t="s">
        <v>125</v>
      </c>
      <c r="E53" s="10" t="s">
        <v>58</v>
      </c>
      <c r="F53" s="48"/>
      <c r="G53" s="10"/>
      <c r="H53" s="178"/>
      <c r="I53" s="178"/>
      <c r="J53" s="107"/>
    </row>
    <row r="54" spans="1:10">
      <c r="A54" s="232" t="s">
        <v>61</v>
      </c>
      <c r="B54" s="232"/>
      <c r="C54" s="232"/>
      <c r="D54" s="7"/>
      <c r="E54" s="10" t="s">
        <v>56</v>
      </c>
      <c r="F54" s="10"/>
      <c r="G54" s="10"/>
      <c r="H54" s="178"/>
      <c r="I54" s="178"/>
      <c r="J54" s="107"/>
    </row>
    <row r="55" spans="1:10" ht="14.45" customHeight="1">
      <c r="A55" s="232" t="s">
        <v>137</v>
      </c>
      <c r="B55" s="232"/>
      <c r="C55" s="232"/>
      <c r="D55" s="7" t="s">
        <v>125</v>
      </c>
      <c r="E55" s="10" t="s">
        <v>7</v>
      </c>
      <c r="F55" s="10">
        <v>1</v>
      </c>
      <c r="G55" s="10">
        <v>12.411</v>
      </c>
      <c r="H55" s="178"/>
      <c r="I55" s="178"/>
      <c r="J55" s="107"/>
    </row>
    <row r="56" spans="1:10" ht="15.75" thickBot="1">
      <c r="A56" s="233" t="s">
        <v>62</v>
      </c>
      <c r="B56" s="233"/>
      <c r="C56" s="233"/>
      <c r="D56" s="31" t="s">
        <v>125</v>
      </c>
      <c r="E56" s="15" t="s">
        <v>7</v>
      </c>
      <c r="F56" s="15">
        <v>1</v>
      </c>
      <c r="G56" s="15">
        <v>0.41299999999999998</v>
      </c>
      <c r="H56" s="176"/>
      <c r="I56" s="176"/>
      <c r="J56" s="104"/>
    </row>
    <row r="57" spans="1:10" ht="15.75" thickBot="1">
      <c r="A57" s="228" t="s">
        <v>63</v>
      </c>
      <c r="B57" s="229"/>
      <c r="C57" s="229"/>
      <c r="D57" s="19"/>
      <c r="E57" s="20" t="s">
        <v>56</v>
      </c>
      <c r="F57" s="20"/>
      <c r="G57" s="21">
        <f>G58+G59+G60+G61+G62+G63+G64+G65</f>
        <v>2.65</v>
      </c>
      <c r="H57" s="181"/>
      <c r="I57" s="177">
        <f>I58+I59+I60+I61+I62+I63+I64+I65</f>
        <v>0</v>
      </c>
      <c r="J57" s="124"/>
    </row>
    <row r="58" spans="1:10">
      <c r="A58" s="230" t="s">
        <v>64</v>
      </c>
      <c r="B58" s="230"/>
      <c r="C58" s="230"/>
      <c r="D58" s="17"/>
      <c r="E58" s="18" t="s">
        <v>56</v>
      </c>
      <c r="F58" s="18"/>
      <c r="G58" s="18"/>
      <c r="H58" s="182"/>
      <c r="I58" s="182"/>
      <c r="J58" s="122"/>
    </row>
    <row r="59" spans="1:10">
      <c r="A59" s="226" t="s">
        <v>65</v>
      </c>
      <c r="B59" s="226"/>
      <c r="C59" s="226"/>
      <c r="D59" s="6"/>
      <c r="E59" s="10" t="s">
        <v>66</v>
      </c>
      <c r="F59" s="10"/>
      <c r="G59" s="10"/>
      <c r="H59" s="178"/>
      <c r="I59" s="178"/>
      <c r="J59" s="107"/>
    </row>
    <row r="60" spans="1:10">
      <c r="A60" s="231" t="s">
        <v>67</v>
      </c>
      <c r="B60" s="231"/>
      <c r="C60" s="231"/>
      <c r="D60" s="5"/>
      <c r="E60" s="10" t="s">
        <v>56</v>
      </c>
      <c r="F60" s="10"/>
      <c r="G60" s="10"/>
      <c r="H60" s="178"/>
      <c r="I60" s="178"/>
      <c r="J60" s="107"/>
    </row>
    <row r="61" spans="1:10">
      <c r="A61" s="231" t="s">
        <v>174</v>
      </c>
      <c r="B61" s="231"/>
      <c r="C61" s="231"/>
      <c r="D61" s="5" t="s">
        <v>124</v>
      </c>
      <c r="E61" s="10" t="s">
        <v>68</v>
      </c>
      <c r="F61" s="161">
        <v>4.0000000000000001E-3</v>
      </c>
      <c r="G61" s="63">
        <v>1.1499999999999999</v>
      </c>
      <c r="H61" s="178"/>
      <c r="I61" s="178"/>
      <c r="J61" s="107"/>
    </row>
    <row r="62" spans="1:10">
      <c r="A62" s="231" t="s">
        <v>168</v>
      </c>
      <c r="B62" s="231"/>
      <c r="C62" s="231"/>
      <c r="D62" s="5" t="s">
        <v>129</v>
      </c>
      <c r="E62" s="10" t="s">
        <v>56</v>
      </c>
      <c r="F62" s="10">
        <v>2</v>
      </c>
      <c r="G62" s="10">
        <v>1.5</v>
      </c>
      <c r="H62" s="178"/>
      <c r="I62" s="178"/>
      <c r="J62" s="107"/>
    </row>
    <row r="63" spans="1:10">
      <c r="A63" s="231" t="s">
        <v>69</v>
      </c>
      <c r="B63" s="231"/>
      <c r="C63" s="231"/>
      <c r="D63" s="5"/>
      <c r="E63" s="10" t="s">
        <v>56</v>
      </c>
      <c r="F63" s="10"/>
      <c r="G63" s="10"/>
      <c r="H63" s="178"/>
      <c r="I63" s="178"/>
      <c r="J63" s="107"/>
    </row>
    <row r="64" spans="1:10">
      <c r="A64" s="231" t="s">
        <v>70</v>
      </c>
      <c r="B64" s="231"/>
      <c r="C64" s="231"/>
      <c r="D64" s="5"/>
      <c r="E64" s="10" t="s">
        <v>56</v>
      </c>
      <c r="F64" s="10"/>
      <c r="G64" s="10"/>
      <c r="H64" s="178"/>
      <c r="I64" s="178"/>
      <c r="J64" s="107"/>
    </row>
    <row r="65" spans="1:10" ht="15.75" thickBot="1">
      <c r="A65" s="227" t="s">
        <v>71</v>
      </c>
      <c r="B65" s="227"/>
      <c r="C65" s="227"/>
      <c r="D65" s="16"/>
      <c r="E65" s="15" t="s">
        <v>56</v>
      </c>
      <c r="F65" s="15"/>
      <c r="G65" s="15"/>
      <c r="H65" s="176"/>
      <c r="I65" s="176"/>
      <c r="J65" s="104"/>
    </row>
    <row r="66" spans="1:10" ht="15.75" thickBot="1">
      <c r="A66" s="228" t="s">
        <v>72</v>
      </c>
      <c r="B66" s="229"/>
      <c r="C66" s="229"/>
      <c r="D66" s="19"/>
      <c r="E66" s="20"/>
      <c r="F66" s="20"/>
      <c r="G66" s="21">
        <f>G67+G68+G69+G70+G71+G72+G73+G74+G75+G76+G77+G78+G79+G80+G81+G82+G83+G84+G85+G86+G87+G88+G89</f>
        <v>2.23</v>
      </c>
      <c r="H66" s="181"/>
      <c r="I66" s="177">
        <f>I67+I68+I69+I70+I71+I72+I73+I74+I75+I76+I77+I78+I79+I80+I81+I82+I83+I84+I85+I86+I87+I88+I89</f>
        <v>0</v>
      </c>
      <c r="J66" s="124"/>
    </row>
    <row r="67" spans="1:10">
      <c r="A67" s="258" t="s">
        <v>74</v>
      </c>
      <c r="B67" s="258"/>
      <c r="C67" s="258"/>
      <c r="D67" s="30"/>
      <c r="E67" s="18" t="s">
        <v>73</v>
      </c>
      <c r="F67" s="18"/>
      <c r="G67" s="18"/>
      <c r="H67" s="182"/>
      <c r="I67" s="182"/>
      <c r="J67" s="122"/>
    </row>
    <row r="68" spans="1:10">
      <c r="A68" s="247" t="s">
        <v>75</v>
      </c>
      <c r="B68" s="247"/>
      <c r="C68" s="247"/>
      <c r="D68" s="9"/>
      <c r="E68" s="10" t="s">
        <v>73</v>
      </c>
      <c r="F68" s="10"/>
      <c r="G68" s="10"/>
      <c r="H68" s="178"/>
      <c r="I68" s="178"/>
      <c r="J68" s="107"/>
    </row>
    <row r="69" spans="1:10">
      <c r="A69" s="231" t="s">
        <v>76</v>
      </c>
      <c r="B69" s="231"/>
      <c r="C69" s="231"/>
      <c r="D69" s="5"/>
      <c r="E69" s="10" t="s">
        <v>73</v>
      </c>
      <c r="F69" s="10"/>
      <c r="G69" s="10"/>
      <c r="H69" s="178"/>
      <c r="I69" s="178"/>
      <c r="J69" s="107"/>
    </row>
    <row r="70" spans="1:10">
      <c r="A70" s="231" t="s">
        <v>77</v>
      </c>
      <c r="B70" s="231"/>
      <c r="C70" s="231"/>
      <c r="D70" s="5"/>
      <c r="E70" s="10" t="s">
        <v>73</v>
      </c>
      <c r="F70" s="10"/>
      <c r="G70" s="10"/>
      <c r="H70" s="178"/>
      <c r="I70" s="178"/>
      <c r="J70" s="107"/>
    </row>
    <row r="71" spans="1:10">
      <c r="A71" s="262" t="s">
        <v>78</v>
      </c>
      <c r="B71" s="262"/>
      <c r="C71" s="262"/>
      <c r="D71" s="10"/>
      <c r="E71" s="10"/>
      <c r="F71" s="10"/>
      <c r="G71" s="10"/>
      <c r="H71" s="178"/>
      <c r="I71" s="178"/>
      <c r="J71" s="107"/>
    </row>
    <row r="72" spans="1:10" ht="24.75" customHeight="1">
      <c r="A72" s="248" t="s">
        <v>79</v>
      </c>
      <c r="B72" s="248"/>
      <c r="C72" s="248"/>
      <c r="D72" s="11"/>
      <c r="E72" s="10" t="s">
        <v>73</v>
      </c>
      <c r="F72" s="10"/>
      <c r="G72" s="10"/>
      <c r="H72" s="178"/>
      <c r="I72" s="178"/>
      <c r="J72" s="107"/>
    </row>
    <row r="73" spans="1:10">
      <c r="A73" s="249" t="s">
        <v>80</v>
      </c>
      <c r="B73" s="249"/>
      <c r="C73" s="249"/>
      <c r="D73" s="12"/>
      <c r="E73" s="10" t="s">
        <v>73</v>
      </c>
      <c r="F73" s="10"/>
      <c r="G73" s="10"/>
      <c r="H73" s="178"/>
      <c r="I73" s="178"/>
      <c r="J73" s="107"/>
    </row>
    <row r="74" spans="1:10">
      <c r="A74" s="231" t="s">
        <v>81</v>
      </c>
      <c r="B74" s="231"/>
      <c r="C74" s="231"/>
      <c r="D74" s="5" t="s">
        <v>125</v>
      </c>
      <c r="E74" s="10" t="s">
        <v>82</v>
      </c>
      <c r="F74" s="10">
        <v>1</v>
      </c>
      <c r="G74" s="10">
        <v>1.5</v>
      </c>
      <c r="H74" s="178"/>
      <c r="I74" s="178"/>
      <c r="J74" s="107"/>
    </row>
    <row r="75" spans="1:10">
      <c r="A75" s="231" t="s">
        <v>83</v>
      </c>
      <c r="B75" s="231"/>
      <c r="C75" s="231"/>
      <c r="D75" s="5" t="s">
        <v>130</v>
      </c>
      <c r="E75" s="10" t="s">
        <v>18</v>
      </c>
      <c r="F75" s="10"/>
      <c r="G75" s="10"/>
      <c r="H75" s="178"/>
      <c r="I75" s="178"/>
      <c r="J75" s="107"/>
    </row>
    <row r="76" spans="1:10">
      <c r="A76" s="231" t="s">
        <v>84</v>
      </c>
      <c r="B76" s="231"/>
      <c r="C76" s="231"/>
      <c r="D76" s="5" t="s">
        <v>125</v>
      </c>
      <c r="E76" s="10" t="s">
        <v>56</v>
      </c>
      <c r="F76" s="10">
        <v>5</v>
      </c>
      <c r="G76" s="48">
        <v>0.73</v>
      </c>
      <c r="H76" s="178"/>
      <c r="I76" s="178"/>
      <c r="J76" s="107"/>
    </row>
    <row r="77" spans="1:10">
      <c r="A77" s="231" t="s">
        <v>85</v>
      </c>
      <c r="B77" s="231"/>
      <c r="C77" s="231"/>
      <c r="D77" s="5"/>
      <c r="E77" s="10" t="s">
        <v>56</v>
      </c>
      <c r="F77" s="10"/>
      <c r="G77" s="10"/>
      <c r="H77" s="178"/>
      <c r="I77" s="178"/>
      <c r="J77" s="107"/>
    </row>
    <row r="78" spans="1:10">
      <c r="A78" s="231" t="s">
        <v>86</v>
      </c>
      <c r="B78" s="231"/>
      <c r="C78" s="231"/>
      <c r="D78" s="5"/>
      <c r="E78" s="10" t="s">
        <v>56</v>
      </c>
      <c r="F78" s="10"/>
      <c r="G78" s="10"/>
      <c r="H78" s="178"/>
      <c r="I78" s="178"/>
      <c r="J78" s="107"/>
    </row>
    <row r="79" spans="1:10">
      <c r="A79" s="226" t="s">
        <v>87</v>
      </c>
      <c r="B79" s="226"/>
      <c r="C79" s="226"/>
      <c r="D79" s="6"/>
      <c r="E79" s="10" t="s">
        <v>56</v>
      </c>
      <c r="F79" s="10"/>
      <c r="G79" s="10"/>
      <c r="H79" s="178"/>
      <c r="I79" s="178"/>
      <c r="J79" s="107"/>
    </row>
    <row r="80" spans="1:10">
      <c r="A80" s="231" t="s">
        <v>167</v>
      </c>
      <c r="B80" s="231"/>
      <c r="C80" s="231"/>
      <c r="D80" s="5" t="s">
        <v>125</v>
      </c>
      <c r="E80" s="10" t="s">
        <v>56</v>
      </c>
      <c r="F80" s="10"/>
      <c r="G80" s="48"/>
      <c r="H80" s="178"/>
      <c r="I80" s="178"/>
      <c r="J80" s="107"/>
    </row>
    <row r="81" spans="1:10">
      <c r="A81" s="231" t="s">
        <v>88</v>
      </c>
      <c r="B81" s="231"/>
      <c r="C81" s="231"/>
      <c r="D81" s="5"/>
      <c r="E81" s="10" t="s">
        <v>56</v>
      </c>
      <c r="F81" s="10"/>
      <c r="G81" s="10"/>
      <c r="H81" s="178"/>
      <c r="I81" s="178"/>
      <c r="J81" s="107"/>
    </row>
    <row r="82" spans="1:10">
      <c r="A82" s="231" t="s">
        <v>89</v>
      </c>
      <c r="B82" s="231"/>
      <c r="C82" s="231"/>
      <c r="D82" s="5"/>
      <c r="E82" s="10" t="s">
        <v>56</v>
      </c>
      <c r="F82" s="10"/>
      <c r="G82" s="10"/>
      <c r="H82" s="178"/>
      <c r="I82" s="178"/>
      <c r="J82" s="107"/>
    </row>
    <row r="83" spans="1:10">
      <c r="A83" s="231" t="s">
        <v>90</v>
      </c>
      <c r="B83" s="231"/>
      <c r="C83" s="231"/>
      <c r="D83" s="5"/>
      <c r="E83" s="10" t="s">
        <v>56</v>
      </c>
      <c r="F83" s="10"/>
      <c r="G83" s="10"/>
      <c r="H83" s="178"/>
      <c r="I83" s="178"/>
      <c r="J83" s="107"/>
    </row>
    <row r="84" spans="1:10">
      <c r="A84" s="231" t="s">
        <v>91</v>
      </c>
      <c r="B84" s="231"/>
      <c r="C84" s="231"/>
      <c r="D84" s="5"/>
      <c r="E84" s="10" t="s">
        <v>56</v>
      </c>
      <c r="F84" s="10"/>
      <c r="G84" s="10"/>
      <c r="H84" s="178"/>
      <c r="I84" s="178"/>
      <c r="J84" s="107"/>
    </row>
    <row r="85" spans="1:10">
      <c r="A85" s="247" t="s">
        <v>92</v>
      </c>
      <c r="B85" s="247"/>
      <c r="C85" s="247"/>
      <c r="D85" s="9"/>
      <c r="E85" s="10" t="s">
        <v>56</v>
      </c>
      <c r="F85" s="10"/>
      <c r="G85" s="10"/>
      <c r="H85" s="178"/>
      <c r="I85" s="178"/>
      <c r="J85" s="107"/>
    </row>
    <row r="86" spans="1:10">
      <c r="A86" s="231" t="s">
        <v>93</v>
      </c>
      <c r="B86" s="231"/>
      <c r="C86" s="231"/>
      <c r="D86" s="5"/>
      <c r="E86" s="10" t="s">
        <v>56</v>
      </c>
      <c r="F86" s="10"/>
      <c r="G86" s="10"/>
      <c r="H86" s="178"/>
      <c r="I86" s="178"/>
      <c r="J86" s="107"/>
    </row>
    <row r="87" spans="1:10">
      <c r="A87" s="231" t="s">
        <v>94</v>
      </c>
      <c r="B87" s="231"/>
      <c r="C87" s="231"/>
      <c r="D87" s="5"/>
      <c r="E87" s="10" t="s">
        <v>18</v>
      </c>
      <c r="F87" s="10"/>
      <c r="G87" s="10"/>
      <c r="H87" s="178"/>
      <c r="I87" s="178"/>
      <c r="J87" s="107"/>
    </row>
    <row r="88" spans="1:10">
      <c r="A88" s="226" t="s">
        <v>78</v>
      </c>
      <c r="B88" s="226"/>
      <c r="C88" s="226"/>
      <c r="D88" s="6"/>
      <c r="E88" s="10" t="s">
        <v>73</v>
      </c>
      <c r="F88" s="10"/>
      <c r="G88" s="10"/>
      <c r="H88" s="178"/>
      <c r="I88" s="178"/>
      <c r="J88" s="107"/>
    </row>
    <row r="89" spans="1:10" ht="15.75" thickBot="1">
      <c r="A89" s="227" t="s">
        <v>172</v>
      </c>
      <c r="B89" s="227"/>
      <c r="C89" s="227"/>
      <c r="D89" s="16"/>
      <c r="E89" s="15" t="s">
        <v>66</v>
      </c>
      <c r="F89" s="15"/>
      <c r="G89" s="15"/>
      <c r="H89" s="176"/>
      <c r="I89" s="176"/>
      <c r="J89" s="104"/>
    </row>
    <row r="90" spans="1:10" ht="15.75" thickBot="1">
      <c r="A90" s="228" t="s">
        <v>95</v>
      </c>
      <c r="B90" s="229"/>
      <c r="C90" s="229"/>
      <c r="D90" s="19"/>
      <c r="E90" s="20" t="s">
        <v>96</v>
      </c>
      <c r="F90" s="20"/>
      <c r="G90" s="49">
        <f>G91+G92+G93+G94+G95+G96+G97+G98+G99</f>
        <v>2.2799999999999998</v>
      </c>
      <c r="H90" s="181"/>
      <c r="I90" s="177">
        <f>I91+I92+I93+I94+I95+I96+I97+I98+I99</f>
        <v>0</v>
      </c>
      <c r="J90" s="124"/>
    </row>
    <row r="91" spans="1:10">
      <c r="A91" s="230" t="s">
        <v>97</v>
      </c>
      <c r="B91" s="230"/>
      <c r="C91" s="230"/>
      <c r="D91" s="17" t="s">
        <v>131</v>
      </c>
      <c r="E91" s="18" t="s">
        <v>73</v>
      </c>
      <c r="F91" s="18"/>
      <c r="G91" s="33"/>
      <c r="H91" s="182"/>
      <c r="I91" s="182"/>
      <c r="J91" s="122"/>
    </row>
    <row r="92" spans="1:10">
      <c r="A92" s="231" t="s">
        <v>98</v>
      </c>
      <c r="B92" s="231"/>
      <c r="C92" s="231"/>
      <c r="D92" s="5"/>
      <c r="E92" s="10" t="s">
        <v>56</v>
      </c>
      <c r="F92" s="10"/>
      <c r="G92" s="10"/>
      <c r="H92" s="178"/>
      <c r="I92" s="178"/>
      <c r="J92" s="107"/>
    </row>
    <row r="93" spans="1:10">
      <c r="A93" s="231" t="s">
        <v>99</v>
      </c>
      <c r="B93" s="231"/>
      <c r="C93" s="231"/>
      <c r="D93" s="5" t="s">
        <v>125</v>
      </c>
      <c r="E93" s="10" t="s">
        <v>56</v>
      </c>
      <c r="F93" s="10"/>
      <c r="G93" s="10"/>
      <c r="H93" s="178"/>
      <c r="I93" s="178"/>
      <c r="J93" s="107"/>
    </row>
    <row r="94" spans="1:10">
      <c r="A94" s="231" t="s">
        <v>100</v>
      </c>
      <c r="B94" s="231"/>
      <c r="C94" s="231"/>
      <c r="D94" s="5"/>
      <c r="E94" s="10" t="s">
        <v>56</v>
      </c>
      <c r="F94" s="10"/>
      <c r="G94" s="10"/>
      <c r="H94" s="178"/>
      <c r="I94" s="178"/>
      <c r="J94" s="107"/>
    </row>
    <row r="95" spans="1:10">
      <c r="A95" s="231" t="s">
        <v>101</v>
      </c>
      <c r="B95" s="231"/>
      <c r="C95" s="231"/>
      <c r="D95" s="5"/>
      <c r="E95" s="10" t="s">
        <v>56</v>
      </c>
      <c r="F95" s="10"/>
      <c r="G95" s="10"/>
      <c r="H95" s="178"/>
      <c r="I95" s="178"/>
      <c r="J95" s="107"/>
    </row>
    <row r="96" spans="1:10">
      <c r="A96" s="231" t="s">
        <v>102</v>
      </c>
      <c r="B96" s="231"/>
      <c r="C96" s="231"/>
      <c r="D96" s="5"/>
      <c r="E96" s="10" t="s">
        <v>34</v>
      </c>
      <c r="F96" s="10"/>
      <c r="G96" s="10"/>
      <c r="H96" s="178"/>
      <c r="I96" s="178"/>
      <c r="J96" s="107"/>
    </row>
    <row r="97" spans="1:10">
      <c r="A97" s="231" t="s">
        <v>103</v>
      </c>
      <c r="B97" s="231"/>
      <c r="C97" s="231"/>
      <c r="D97" s="5"/>
      <c r="E97" s="10" t="s">
        <v>18</v>
      </c>
      <c r="F97" s="10"/>
      <c r="G97" s="10"/>
      <c r="H97" s="178"/>
      <c r="I97" s="178"/>
      <c r="J97" s="107"/>
    </row>
    <row r="98" spans="1:10">
      <c r="A98" s="231" t="s">
        <v>104</v>
      </c>
      <c r="B98" s="231"/>
      <c r="C98" s="231"/>
      <c r="D98" s="5" t="s">
        <v>125</v>
      </c>
      <c r="E98" s="10" t="s">
        <v>56</v>
      </c>
      <c r="F98" s="159">
        <v>4</v>
      </c>
      <c r="G98" s="63">
        <v>2.2799999999999998</v>
      </c>
      <c r="H98" s="178"/>
      <c r="I98" s="178"/>
      <c r="J98" s="107"/>
    </row>
    <row r="99" spans="1:10" ht="15.75" thickBot="1">
      <c r="A99" s="227" t="s">
        <v>70</v>
      </c>
      <c r="B99" s="227"/>
      <c r="C99" s="227"/>
      <c r="D99" s="16"/>
      <c r="E99" s="15" t="s">
        <v>34</v>
      </c>
      <c r="F99" s="15"/>
      <c r="G99" s="15"/>
      <c r="H99" s="176"/>
      <c r="I99" s="176"/>
      <c r="J99" s="104"/>
    </row>
    <row r="100" spans="1:10" ht="15.75" thickBot="1">
      <c r="A100" s="228" t="s">
        <v>105</v>
      </c>
      <c r="B100" s="229"/>
      <c r="C100" s="229"/>
      <c r="D100" s="19"/>
      <c r="E100" s="20"/>
      <c r="F100" s="20"/>
      <c r="G100" s="49">
        <f>G101+G102+G103+G104+G105+G106+G107+G108+G109+G110</f>
        <v>0</v>
      </c>
      <c r="H100" s="181"/>
      <c r="I100" s="177">
        <f>I101+I102+I103+I104+I105+I106+I107+I108+I109+I110</f>
        <v>0</v>
      </c>
      <c r="J100" s="124"/>
    </row>
    <row r="101" spans="1:10">
      <c r="A101" s="230" t="s">
        <v>106</v>
      </c>
      <c r="B101" s="230"/>
      <c r="C101" s="230"/>
      <c r="D101" s="17"/>
      <c r="E101" s="18" t="s">
        <v>56</v>
      </c>
      <c r="F101" s="18"/>
      <c r="G101" s="18"/>
      <c r="H101" s="182"/>
      <c r="I101" s="182"/>
      <c r="J101" s="122"/>
    </row>
    <row r="102" spans="1:10">
      <c r="A102" s="231" t="s">
        <v>107</v>
      </c>
      <c r="B102" s="231"/>
      <c r="C102" s="231"/>
      <c r="D102" s="5"/>
      <c r="E102" s="10" t="s">
        <v>56</v>
      </c>
      <c r="F102" s="10"/>
      <c r="G102" s="10"/>
      <c r="H102" s="178"/>
      <c r="I102" s="178"/>
      <c r="J102" s="107"/>
    </row>
    <row r="103" spans="1:10">
      <c r="A103" s="231" t="s">
        <v>108</v>
      </c>
      <c r="B103" s="231"/>
      <c r="C103" s="231"/>
      <c r="D103" s="5"/>
      <c r="E103" s="10" t="s">
        <v>56</v>
      </c>
      <c r="F103" s="10"/>
      <c r="G103" s="10"/>
      <c r="H103" s="178"/>
      <c r="I103" s="178"/>
      <c r="J103" s="107"/>
    </row>
    <row r="104" spans="1:10">
      <c r="A104" s="231" t="s">
        <v>109</v>
      </c>
      <c r="B104" s="231"/>
      <c r="C104" s="231"/>
      <c r="D104" s="5"/>
      <c r="E104" s="10" t="s">
        <v>56</v>
      </c>
      <c r="F104" s="10"/>
      <c r="G104" s="10"/>
      <c r="H104" s="178"/>
      <c r="I104" s="178"/>
      <c r="J104" s="107"/>
    </row>
    <row r="105" spans="1:10">
      <c r="A105" s="231" t="s">
        <v>110</v>
      </c>
      <c r="B105" s="231"/>
      <c r="C105" s="231"/>
      <c r="D105" s="5"/>
      <c r="E105" s="10" t="s">
        <v>56</v>
      </c>
      <c r="F105" s="10"/>
      <c r="G105" s="10"/>
      <c r="H105" s="178"/>
      <c r="I105" s="178"/>
      <c r="J105" s="107"/>
    </row>
    <row r="106" spans="1:10">
      <c r="A106" s="231" t="s">
        <v>173</v>
      </c>
      <c r="B106" s="231"/>
      <c r="C106" s="231"/>
      <c r="D106" s="5"/>
      <c r="E106" s="10" t="s">
        <v>56</v>
      </c>
      <c r="F106" s="10"/>
      <c r="G106" s="10"/>
      <c r="H106" s="178"/>
      <c r="I106" s="178"/>
      <c r="J106" s="107"/>
    </row>
    <row r="107" spans="1:10">
      <c r="A107" s="226" t="s">
        <v>111</v>
      </c>
      <c r="B107" s="226"/>
      <c r="C107" s="226"/>
      <c r="D107" s="6"/>
      <c r="E107" s="10" t="s">
        <v>56</v>
      </c>
      <c r="F107" s="10"/>
      <c r="G107" s="10"/>
      <c r="H107" s="178"/>
      <c r="I107" s="178"/>
      <c r="J107" s="107"/>
    </row>
    <row r="108" spans="1:10">
      <c r="A108" s="231" t="s">
        <v>112</v>
      </c>
      <c r="B108" s="257"/>
      <c r="C108" s="257"/>
      <c r="D108" s="13"/>
      <c r="E108" s="10" t="s">
        <v>18</v>
      </c>
      <c r="F108" s="10"/>
      <c r="G108" s="10"/>
      <c r="H108" s="178"/>
      <c r="I108" s="178"/>
      <c r="J108" s="107"/>
    </row>
    <row r="109" spans="1:10">
      <c r="A109" s="231" t="s">
        <v>113</v>
      </c>
      <c r="B109" s="257"/>
      <c r="C109" s="257"/>
      <c r="D109" s="13"/>
      <c r="E109" s="10" t="s">
        <v>18</v>
      </c>
      <c r="F109" s="10"/>
      <c r="G109" s="10"/>
      <c r="H109" s="178"/>
      <c r="I109" s="178"/>
      <c r="J109" s="107"/>
    </row>
    <row r="110" spans="1:10" ht="15.75" thickBot="1">
      <c r="A110" s="227" t="s">
        <v>114</v>
      </c>
      <c r="B110" s="227"/>
      <c r="C110" s="227"/>
      <c r="D110" s="16"/>
      <c r="E110" s="15" t="s">
        <v>115</v>
      </c>
      <c r="F110" s="15"/>
      <c r="G110" s="15"/>
      <c r="H110" s="176"/>
      <c r="I110" s="176"/>
      <c r="J110" s="104"/>
    </row>
    <row r="111" spans="1:10" ht="15.75" thickBot="1">
      <c r="A111" s="255" t="s">
        <v>116</v>
      </c>
      <c r="B111" s="256"/>
      <c r="C111" s="256"/>
      <c r="D111" s="21"/>
      <c r="E111" s="21"/>
      <c r="F111" s="21"/>
      <c r="G111" s="49">
        <f>G112+G113</f>
        <v>0</v>
      </c>
      <c r="H111" s="177"/>
      <c r="I111" s="177">
        <f>I112+I113</f>
        <v>0</v>
      </c>
      <c r="J111" s="121"/>
    </row>
    <row r="112" spans="1:10">
      <c r="A112" s="230" t="s">
        <v>132</v>
      </c>
      <c r="B112" s="230"/>
      <c r="C112" s="230"/>
      <c r="D112" s="17" t="s">
        <v>130</v>
      </c>
      <c r="E112" s="18" t="s">
        <v>117</v>
      </c>
      <c r="F112" s="18"/>
      <c r="G112" s="18"/>
      <c r="H112" s="182"/>
      <c r="I112" s="182"/>
      <c r="J112" s="122"/>
    </row>
    <row r="113" spans="1:10">
      <c r="A113" s="231" t="s">
        <v>118</v>
      </c>
      <c r="B113" s="231"/>
      <c r="C113" s="231"/>
      <c r="D113" s="5" t="s">
        <v>131</v>
      </c>
      <c r="E113" s="10" t="s">
        <v>119</v>
      </c>
      <c r="F113" s="10"/>
      <c r="G113" s="48"/>
      <c r="H113" s="178"/>
      <c r="I113" s="178"/>
      <c r="J113" s="107"/>
    </row>
    <row r="114" spans="1:10" ht="15.75" thickBot="1">
      <c r="A114" s="250" t="s">
        <v>120</v>
      </c>
      <c r="B114" s="251"/>
      <c r="C114" s="251"/>
      <c r="D114" s="14"/>
      <c r="E114" s="15" t="s">
        <v>7</v>
      </c>
      <c r="F114" s="15">
        <v>1</v>
      </c>
      <c r="G114" s="15"/>
      <c r="H114" s="176"/>
      <c r="I114" s="176"/>
      <c r="J114" s="104"/>
    </row>
    <row r="115" spans="1:10" ht="15.75" thickBot="1">
      <c r="A115" s="252" t="s">
        <v>121</v>
      </c>
      <c r="B115" s="253"/>
      <c r="C115" s="253"/>
      <c r="D115" s="23"/>
      <c r="E115" s="24"/>
      <c r="F115" s="24"/>
      <c r="G115" s="37">
        <f>G10+G21+G32+G44+G57+G66+G90+G100+G111</f>
        <v>320.37700000000001</v>
      </c>
      <c r="H115" s="184"/>
      <c r="I115" s="184">
        <f t="shared" ref="I115" si="2">I10+I21+I32+I44+I57+I66+I90+I100+I111</f>
        <v>0</v>
      </c>
      <c r="J115" s="121"/>
    </row>
    <row r="116" spans="1:10" ht="15.75" thickBot="1">
      <c r="A116" s="254" t="s">
        <v>122</v>
      </c>
      <c r="B116" s="254"/>
      <c r="C116" s="254"/>
      <c r="D116" s="26"/>
      <c r="E116" s="27"/>
      <c r="F116" s="27"/>
      <c r="G116" s="38">
        <v>24.623000000000001</v>
      </c>
      <c r="H116" s="186"/>
      <c r="I116" s="186"/>
      <c r="J116" s="125"/>
    </row>
    <row r="117" spans="1:10" ht="15.75" thickBot="1">
      <c r="A117" s="255" t="s">
        <v>175</v>
      </c>
      <c r="B117" s="256"/>
      <c r="C117" s="256"/>
      <c r="D117" s="21"/>
      <c r="E117" s="28"/>
      <c r="F117" s="28"/>
      <c r="G117" s="37">
        <f>G115+G116</f>
        <v>345</v>
      </c>
      <c r="H117" s="184"/>
      <c r="I117" s="184">
        <f t="shared" ref="I117" si="3">I115+I116</f>
        <v>0</v>
      </c>
      <c r="J117" s="126"/>
    </row>
    <row r="118" spans="1:10">
      <c r="A118" s="1"/>
      <c r="B118" s="1"/>
      <c r="C118" s="1"/>
      <c r="D118" s="1"/>
      <c r="E118" s="39"/>
      <c r="F118" s="39"/>
      <c r="G118" s="39"/>
      <c r="H118" s="190"/>
      <c r="I118" s="190"/>
      <c r="J118" s="127"/>
    </row>
    <row r="119" spans="1:10" ht="15.75">
      <c r="A119" s="45" t="s">
        <v>135</v>
      </c>
      <c r="B119" s="45"/>
      <c r="C119" s="45"/>
      <c r="D119" s="45"/>
      <c r="E119" s="45"/>
      <c r="F119" s="45"/>
      <c r="G119" s="45"/>
      <c r="H119" s="191"/>
      <c r="I119" s="205"/>
      <c r="J119" s="102"/>
    </row>
    <row r="121" spans="1:10" ht="15.75">
      <c r="A121" s="45" t="s">
        <v>192</v>
      </c>
      <c r="B121" s="45"/>
      <c r="C121" s="45"/>
      <c r="D121" s="102"/>
      <c r="E121" s="45"/>
      <c r="F121" s="225" t="s">
        <v>195</v>
      </c>
      <c r="G121" s="225"/>
      <c r="H121" s="191"/>
      <c r="I121" s="191"/>
      <c r="J121" s="102"/>
    </row>
    <row r="123" spans="1:10" hidden="1">
      <c r="G123" s="216">
        <f>125.787+85.985+88.802</f>
        <v>300.57400000000001</v>
      </c>
    </row>
    <row r="124" spans="1:10">
      <c r="G124" s="217"/>
    </row>
    <row r="125" spans="1:10">
      <c r="G125" s="151"/>
    </row>
  </sheetData>
  <mergeCells count="118"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F121:G121"/>
    <mergeCell ref="A1:H1"/>
    <mergeCell ref="A6:C6"/>
    <mergeCell ref="A7:C7"/>
    <mergeCell ref="A8:C8"/>
    <mergeCell ref="A9:C9"/>
    <mergeCell ref="A10:C10"/>
    <mergeCell ref="A11:C11"/>
    <mergeCell ref="A3:C5"/>
    <mergeCell ref="D3:D5"/>
    <mergeCell ref="E3:E5"/>
    <mergeCell ref="F3:J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</mergeCells>
  <pageMargins left="0.47244094488188981" right="0.19685039370078741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План нов на 2015 г.</vt:lpstr>
      <vt:lpstr>1 13</vt:lpstr>
      <vt:lpstr>1 14</vt:lpstr>
      <vt:lpstr>1 17</vt:lpstr>
      <vt:lpstr>2 01</vt:lpstr>
      <vt:lpstr>2 02</vt:lpstr>
      <vt:lpstr>2 03</vt:lpstr>
      <vt:lpstr>2 04</vt:lpstr>
      <vt:lpstr>2 05</vt:lpstr>
      <vt:lpstr>2 06</vt:lpstr>
      <vt:lpstr>2 07</vt:lpstr>
      <vt:lpstr>2 08</vt:lpstr>
      <vt:lpstr>2 09</vt:lpstr>
      <vt:lpstr>2 10</vt:lpstr>
      <vt:lpstr>2 11</vt:lpstr>
      <vt:lpstr>2 17</vt:lpstr>
      <vt:lpstr>2 20</vt:lpstr>
      <vt:lpstr>2 21</vt:lpstr>
      <vt:lpstr>3 01</vt:lpstr>
      <vt:lpstr>3 03</vt:lpstr>
      <vt:lpstr>3 05</vt:lpstr>
      <vt:lpstr>3 06</vt:lpstr>
      <vt:lpstr>3 09</vt:lpstr>
      <vt:lpstr>3 11</vt:lpstr>
      <vt:lpstr>3 12</vt:lpstr>
      <vt:lpstr>3 14</vt:lpstr>
      <vt:lpstr>3 15</vt:lpstr>
      <vt:lpstr>3 19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2015-07-06T06:05:55Z</dcterms:modified>
</cp:coreProperties>
</file>